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SO 01 1 Pol" sheetId="12" r:id="rId4"/>
    <sheet name="SO 02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Pol'!$A$1:$V$214</definedName>
    <definedName name="_xlnm.Print_Area" localSheetId="4">'SO 02 1 Pol'!$A$1:$V$232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222" i="13"/>
  <c r="G42" i="1" s="1"/>
  <c r="G8" i="13"/>
  <c r="I8"/>
  <c r="K8"/>
  <c r="M8"/>
  <c r="O8"/>
  <c r="Q8"/>
  <c r="U8"/>
  <c r="G10"/>
  <c r="M10" s="1"/>
  <c r="I10"/>
  <c r="K10"/>
  <c r="O10"/>
  <c r="Q10"/>
  <c r="U10"/>
  <c r="G12"/>
  <c r="M12" s="1"/>
  <c r="I12"/>
  <c r="K12"/>
  <c r="O12"/>
  <c r="Q12"/>
  <c r="U12"/>
  <c r="G14"/>
  <c r="M14" s="1"/>
  <c r="I14"/>
  <c r="K14"/>
  <c r="O14"/>
  <c r="Q14"/>
  <c r="U14"/>
  <c r="G16"/>
  <c r="I16"/>
  <c r="K16"/>
  <c r="M16"/>
  <c r="O16"/>
  <c r="Q16"/>
  <c r="U16"/>
  <c r="G18"/>
  <c r="M18" s="1"/>
  <c r="I18"/>
  <c r="K18"/>
  <c r="O18"/>
  <c r="Q18"/>
  <c r="U18"/>
  <c r="G20"/>
  <c r="I20"/>
  <c r="K20"/>
  <c r="M20"/>
  <c r="O20"/>
  <c r="Q20"/>
  <c r="U20"/>
  <c r="G22"/>
  <c r="M22" s="1"/>
  <c r="I22"/>
  <c r="K22"/>
  <c r="O22"/>
  <c r="Q22"/>
  <c r="U22"/>
  <c r="G25"/>
  <c r="I25"/>
  <c r="K25"/>
  <c r="M25"/>
  <c r="O25"/>
  <c r="Q25"/>
  <c r="Q24" s="1"/>
  <c r="U25"/>
  <c r="G43"/>
  <c r="G24" s="1"/>
  <c r="I43"/>
  <c r="K43"/>
  <c r="K24" s="1"/>
  <c r="O43"/>
  <c r="Q43"/>
  <c r="U43"/>
  <c r="G47"/>
  <c r="G46" s="1"/>
  <c r="I47"/>
  <c r="I46" s="1"/>
  <c r="K47"/>
  <c r="K46" s="1"/>
  <c r="O47"/>
  <c r="O46" s="1"/>
  <c r="Q47"/>
  <c r="Q46" s="1"/>
  <c r="U47"/>
  <c r="U46" s="1"/>
  <c r="G66"/>
  <c r="I66"/>
  <c r="K66"/>
  <c r="O66"/>
  <c r="Q66"/>
  <c r="U66"/>
  <c r="U65" s="1"/>
  <c r="G68"/>
  <c r="M68" s="1"/>
  <c r="I68"/>
  <c r="K68"/>
  <c r="O68"/>
  <c r="Q68"/>
  <c r="U68"/>
  <c r="G70"/>
  <c r="M70" s="1"/>
  <c r="I70"/>
  <c r="K70"/>
  <c r="O70"/>
  <c r="Q70"/>
  <c r="U70"/>
  <c r="G73"/>
  <c r="I73"/>
  <c r="K73"/>
  <c r="O73"/>
  <c r="Q73"/>
  <c r="U73"/>
  <c r="G76"/>
  <c r="I76"/>
  <c r="K76"/>
  <c r="M76"/>
  <c r="O76"/>
  <c r="Q76"/>
  <c r="U76"/>
  <c r="G79"/>
  <c r="M79" s="1"/>
  <c r="I79"/>
  <c r="K79"/>
  <c r="O79"/>
  <c r="Q79"/>
  <c r="U79"/>
  <c r="G81"/>
  <c r="M81" s="1"/>
  <c r="I81"/>
  <c r="K81"/>
  <c r="O81"/>
  <c r="Q81"/>
  <c r="U81"/>
  <c r="G83"/>
  <c r="M83" s="1"/>
  <c r="I83"/>
  <c r="K83"/>
  <c r="O83"/>
  <c r="Q83"/>
  <c r="U83"/>
  <c r="G85"/>
  <c r="I85"/>
  <c r="K85"/>
  <c r="M85"/>
  <c r="O85"/>
  <c r="Q85"/>
  <c r="U85"/>
  <c r="G87"/>
  <c r="M87" s="1"/>
  <c r="I87"/>
  <c r="K87"/>
  <c r="O87"/>
  <c r="Q87"/>
  <c r="U87"/>
  <c r="G89"/>
  <c r="M89" s="1"/>
  <c r="I89"/>
  <c r="K89"/>
  <c r="O89"/>
  <c r="Q89"/>
  <c r="U89"/>
  <c r="G91"/>
  <c r="M91" s="1"/>
  <c r="I91"/>
  <c r="K91"/>
  <c r="O91"/>
  <c r="Q91"/>
  <c r="U91"/>
  <c r="G94"/>
  <c r="I94"/>
  <c r="K94"/>
  <c r="M94"/>
  <c r="O94"/>
  <c r="Q94"/>
  <c r="U94"/>
  <c r="G96"/>
  <c r="M96" s="1"/>
  <c r="I96"/>
  <c r="K96"/>
  <c r="O96"/>
  <c r="Q96"/>
  <c r="U96"/>
  <c r="G99"/>
  <c r="G98" s="1"/>
  <c r="I99"/>
  <c r="K99"/>
  <c r="O99"/>
  <c r="Q99"/>
  <c r="U99"/>
  <c r="G100"/>
  <c r="M100" s="1"/>
  <c r="I100"/>
  <c r="K100"/>
  <c r="O100"/>
  <c r="Q100"/>
  <c r="Q98" s="1"/>
  <c r="U100"/>
  <c r="G101"/>
  <c r="M101" s="1"/>
  <c r="I101"/>
  <c r="K101"/>
  <c r="O101"/>
  <c r="Q101"/>
  <c r="U101"/>
  <c r="G103"/>
  <c r="I103"/>
  <c r="K103"/>
  <c r="K102" s="1"/>
  <c r="O103"/>
  <c r="Q103"/>
  <c r="U103"/>
  <c r="U102" s="1"/>
  <c r="G106"/>
  <c r="I106"/>
  <c r="I102" s="1"/>
  <c r="K106"/>
  <c r="M106"/>
  <c r="O106"/>
  <c r="Q106"/>
  <c r="U106"/>
  <c r="G108"/>
  <c r="M108" s="1"/>
  <c r="I108"/>
  <c r="K108"/>
  <c r="O108"/>
  <c r="Q108"/>
  <c r="U108"/>
  <c r="G110"/>
  <c r="M110" s="1"/>
  <c r="I110"/>
  <c r="K110"/>
  <c r="O110"/>
  <c r="Q110"/>
  <c r="U110"/>
  <c r="G115"/>
  <c r="M115" s="1"/>
  <c r="I115"/>
  <c r="K115"/>
  <c r="O115"/>
  <c r="Q115"/>
  <c r="U115"/>
  <c r="G133"/>
  <c r="I133"/>
  <c r="K133"/>
  <c r="M133"/>
  <c r="O133"/>
  <c r="Q133"/>
  <c r="U133"/>
  <c r="G136"/>
  <c r="M136" s="1"/>
  <c r="I136"/>
  <c r="K136"/>
  <c r="O136"/>
  <c r="Q136"/>
  <c r="U136"/>
  <c r="I138"/>
  <c r="G139"/>
  <c r="G138" s="1"/>
  <c r="I139"/>
  <c r="K139"/>
  <c r="K138" s="1"/>
  <c r="O139"/>
  <c r="O138" s="1"/>
  <c r="Q139"/>
  <c r="Q138" s="1"/>
  <c r="U139"/>
  <c r="U138" s="1"/>
  <c r="G141"/>
  <c r="I141"/>
  <c r="K141"/>
  <c r="K140" s="1"/>
  <c r="O141"/>
  <c r="O140" s="1"/>
  <c r="Q141"/>
  <c r="U141"/>
  <c r="G143"/>
  <c r="M143" s="1"/>
  <c r="I143"/>
  <c r="K143"/>
  <c r="O143"/>
  <c r="Q143"/>
  <c r="U143"/>
  <c r="G145"/>
  <c r="M145" s="1"/>
  <c r="I145"/>
  <c r="K145"/>
  <c r="O145"/>
  <c r="Q145"/>
  <c r="U145"/>
  <c r="G148"/>
  <c r="M148" s="1"/>
  <c r="I148"/>
  <c r="K148"/>
  <c r="O148"/>
  <c r="Q148"/>
  <c r="U148"/>
  <c r="G150"/>
  <c r="M150" s="1"/>
  <c r="I150"/>
  <c r="K150"/>
  <c r="O150"/>
  <c r="Q150"/>
  <c r="Q149" s="1"/>
  <c r="U150"/>
  <c r="G152"/>
  <c r="I152"/>
  <c r="K152"/>
  <c r="K149" s="1"/>
  <c r="O152"/>
  <c r="O149" s="1"/>
  <c r="Q152"/>
  <c r="U152"/>
  <c r="U149" s="1"/>
  <c r="G154"/>
  <c r="G153" s="1"/>
  <c r="I154"/>
  <c r="K154"/>
  <c r="O154"/>
  <c r="Q154"/>
  <c r="U154"/>
  <c r="G156"/>
  <c r="M156" s="1"/>
  <c r="I156"/>
  <c r="K156"/>
  <c r="O156"/>
  <c r="Q156"/>
  <c r="U156"/>
  <c r="G157"/>
  <c r="M157" s="1"/>
  <c r="I157"/>
  <c r="K157"/>
  <c r="O157"/>
  <c r="Q157"/>
  <c r="U157"/>
  <c r="G158"/>
  <c r="M158" s="1"/>
  <c r="I158"/>
  <c r="K158"/>
  <c r="O158"/>
  <c r="Q158"/>
  <c r="U158"/>
  <c r="G159"/>
  <c r="M159" s="1"/>
  <c r="I159"/>
  <c r="K159"/>
  <c r="O159"/>
  <c r="Q159"/>
  <c r="U159"/>
  <c r="G160"/>
  <c r="M160" s="1"/>
  <c r="I160"/>
  <c r="K160"/>
  <c r="O160"/>
  <c r="Q160"/>
  <c r="U160"/>
  <c r="G161"/>
  <c r="M161" s="1"/>
  <c r="I161"/>
  <c r="K161"/>
  <c r="O161"/>
  <c r="Q161"/>
  <c r="U161"/>
  <c r="G162"/>
  <c r="M162" s="1"/>
  <c r="I162"/>
  <c r="K162"/>
  <c r="O162"/>
  <c r="Q162"/>
  <c r="U162"/>
  <c r="G163"/>
  <c r="M163" s="1"/>
  <c r="I163"/>
  <c r="K163"/>
  <c r="O163"/>
  <c r="Q163"/>
  <c r="U163"/>
  <c r="G164"/>
  <c r="I164"/>
  <c r="K164"/>
  <c r="M164"/>
  <c r="O164"/>
  <c r="Q164"/>
  <c r="U164"/>
  <c r="G165"/>
  <c r="M165" s="1"/>
  <c r="I165"/>
  <c r="K165"/>
  <c r="O165"/>
  <c r="Q165"/>
  <c r="U165"/>
  <c r="G166"/>
  <c r="M166" s="1"/>
  <c r="I166"/>
  <c r="K166"/>
  <c r="O166"/>
  <c r="Q166"/>
  <c r="U166"/>
  <c r="G167"/>
  <c r="M167" s="1"/>
  <c r="I167"/>
  <c r="K167"/>
  <c r="O167"/>
  <c r="Q167"/>
  <c r="U167"/>
  <c r="G168"/>
  <c r="M168" s="1"/>
  <c r="I168"/>
  <c r="K168"/>
  <c r="O168"/>
  <c r="Q168"/>
  <c r="U168"/>
  <c r="G169"/>
  <c r="M169" s="1"/>
  <c r="I169"/>
  <c r="K169"/>
  <c r="O169"/>
  <c r="Q169"/>
  <c r="U169"/>
  <c r="G170"/>
  <c r="I170"/>
  <c r="K170"/>
  <c r="M170"/>
  <c r="O170"/>
  <c r="Q170"/>
  <c r="U170"/>
  <c r="G171"/>
  <c r="M171" s="1"/>
  <c r="I171"/>
  <c r="K171"/>
  <c r="O171"/>
  <c r="Q171"/>
  <c r="U171"/>
  <c r="G172"/>
  <c r="I172"/>
  <c r="K172"/>
  <c r="M172"/>
  <c r="O172"/>
  <c r="Q172"/>
  <c r="U172"/>
  <c r="G173"/>
  <c r="M173" s="1"/>
  <c r="I173"/>
  <c r="K173"/>
  <c r="O173"/>
  <c r="Q173"/>
  <c r="U173"/>
  <c r="G174"/>
  <c r="M174" s="1"/>
  <c r="I174"/>
  <c r="K174"/>
  <c r="O174"/>
  <c r="Q174"/>
  <c r="U174"/>
  <c r="G175"/>
  <c r="M175" s="1"/>
  <c r="I175"/>
  <c r="K175"/>
  <c r="O175"/>
  <c r="Q175"/>
  <c r="U175"/>
  <c r="G176"/>
  <c r="I176"/>
  <c r="K176"/>
  <c r="M176"/>
  <c r="O176"/>
  <c r="Q176"/>
  <c r="U176"/>
  <c r="G177"/>
  <c r="M177" s="1"/>
  <c r="I177"/>
  <c r="K177"/>
  <c r="O177"/>
  <c r="Q177"/>
  <c r="U177"/>
  <c r="G178"/>
  <c r="I178"/>
  <c r="K178"/>
  <c r="M178"/>
  <c r="O178"/>
  <c r="Q178"/>
  <c r="U178"/>
  <c r="G179"/>
  <c r="M179" s="1"/>
  <c r="I179"/>
  <c r="K179"/>
  <c r="O179"/>
  <c r="Q179"/>
  <c r="U179"/>
  <c r="G180"/>
  <c r="I180"/>
  <c r="K180"/>
  <c r="M180"/>
  <c r="O180"/>
  <c r="Q180"/>
  <c r="U180"/>
  <c r="G181"/>
  <c r="M181" s="1"/>
  <c r="I181"/>
  <c r="K181"/>
  <c r="O181"/>
  <c r="Q181"/>
  <c r="U181"/>
  <c r="G199"/>
  <c r="G198" s="1"/>
  <c r="I199"/>
  <c r="K199"/>
  <c r="K198" s="1"/>
  <c r="O199"/>
  <c r="Q199"/>
  <c r="U199"/>
  <c r="G201"/>
  <c r="I201"/>
  <c r="I198" s="1"/>
  <c r="K201"/>
  <c r="M201"/>
  <c r="O201"/>
  <c r="Q201"/>
  <c r="U201"/>
  <c r="G203"/>
  <c r="K203"/>
  <c r="G204"/>
  <c r="M204" s="1"/>
  <c r="M203" s="1"/>
  <c r="I204"/>
  <c r="I203" s="1"/>
  <c r="K204"/>
  <c r="O204"/>
  <c r="O203" s="1"/>
  <c r="Q204"/>
  <c r="Q203" s="1"/>
  <c r="U204"/>
  <c r="U203" s="1"/>
  <c r="G206"/>
  <c r="M206" s="1"/>
  <c r="I206"/>
  <c r="K206"/>
  <c r="O206"/>
  <c r="Q206"/>
  <c r="U206"/>
  <c r="G207"/>
  <c r="I207"/>
  <c r="K207"/>
  <c r="O207"/>
  <c r="O205" s="1"/>
  <c r="Q207"/>
  <c r="U207"/>
  <c r="G208"/>
  <c r="M208" s="1"/>
  <c r="I208"/>
  <c r="K208"/>
  <c r="O208"/>
  <c r="Q208"/>
  <c r="U208"/>
  <c r="G209"/>
  <c r="M209" s="1"/>
  <c r="I209"/>
  <c r="K209"/>
  <c r="O209"/>
  <c r="Q209"/>
  <c r="U209"/>
  <c r="G210"/>
  <c r="I210"/>
  <c r="K210"/>
  <c r="M210"/>
  <c r="O210"/>
  <c r="Q210"/>
  <c r="U210"/>
  <c r="G211"/>
  <c r="M211" s="1"/>
  <c r="I211"/>
  <c r="K211"/>
  <c r="O211"/>
  <c r="Q211"/>
  <c r="U211"/>
  <c r="G212"/>
  <c r="I212"/>
  <c r="K212"/>
  <c r="M212"/>
  <c r="O212"/>
  <c r="Q212"/>
  <c r="U212"/>
  <c r="G213"/>
  <c r="G214"/>
  <c r="I214"/>
  <c r="I213" s="1"/>
  <c r="K214"/>
  <c r="K213" s="1"/>
  <c r="M214"/>
  <c r="M213" s="1"/>
  <c r="O214"/>
  <c r="O213" s="1"/>
  <c r="Q214"/>
  <c r="Q213" s="1"/>
  <c r="U214"/>
  <c r="U213" s="1"/>
  <c r="G216"/>
  <c r="M216" s="1"/>
  <c r="I216"/>
  <c r="K216"/>
  <c r="O216"/>
  <c r="Q216"/>
  <c r="U216"/>
  <c r="G217"/>
  <c r="M217" s="1"/>
  <c r="I217"/>
  <c r="K217"/>
  <c r="O217"/>
  <c r="Q217"/>
  <c r="U217"/>
  <c r="G218"/>
  <c r="M218" s="1"/>
  <c r="I218"/>
  <c r="K218"/>
  <c r="O218"/>
  <c r="Q218"/>
  <c r="U218"/>
  <c r="G219"/>
  <c r="M219" s="1"/>
  <c r="I219"/>
  <c r="K219"/>
  <c r="O219"/>
  <c r="Q219"/>
  <c r="U219"/>
  <c r="G220"/>
  <c r="I220"/>
  <c r="K220"/>
  <c r="M220"/>
  <c r="O220"/>
  <c r="Q220"/>
  <c r="U220"/>
  <c r="AF204" i="12"/>
  <c r="G39" i="1" s="1"/>
  <c r="G44" s="1"/>
  <c r="G25" s="1"/>
  <c r="G26" s="1"/>
  <c r="G8" i="12"/>
  <c r="AE204" s="1"/>
  <c r="I8"/>
  <c r="K8"/>
  <c r="M8"/>
  <c r="O8"/>
  <c r="Q8"/>
  <c r="U8"/>
  <c r="G10"/>
  <c r="M10" s="1"/>
  <c r="I10"/>
  <c r="K10"/>
  <c r="O10"/>
  <c r="Q10"/>
  <c r="U10"/>
  <c r="G12"/>
  <c r="M12" s="1"/>
  <c r="I12"/>
  <c r="K12"/>
  <c r="O12"/>
  <c r="Q12"/>
  <c r="U12"/>
  <c r="G14"/>
  <c r="M14" s="1"/>
  <c r="I14"/>
  <c r="K14"/>
  <c r="O14"/>
  <c r="Q14"/>
  <c r="U14"/>
  <c r="G16"/>
  <c r="M16" s="1"/>
  <c r="I16"/>
  <c r="K16"/>
  <c r="O16"/>
  <c r="Q16"/>
  <c r="U16"/>
  <c r="G18"/>
  <c r="M18" s="1"/>
  <c r="I18"/>
  <c r="K18"/>
  <c r="O18"/>
  <c r="Q18"/>
  <c r="U18"/>
  <c r="G20"/>
  <c r="M20" s="1"/>
  <c r="I20"/>
  <c r="K20"/>
  <c r="O20"/>
  <c r="Q20"/>
  <c r="U20"/>
  <c r="G22"/>
  <c r="M22" s="1"/>
  <c r="I22"/>
  <c r="K22"/>
  <c r="O22"/>
  <c r="Q22"/>
  <c r="U22"/>
  <c r="K24"/>
  <c r="U24"/>
  <c r="G25"/>
  <c r="M25" s="1"/>
  <c r="M24" s="1"/>
  <c r="I25"/>
  <c r="I24" s="1"/>
  <c r="K25"/>
  <c r="O25"/>
  <c r="O24" s="1"/>
  <c r="Q25"/>
  <c r="Q24" s="1"/>
  <c r="U25"/>
  <c r="G28"/>
  <c r="I28"/>
  <c r="K28"/>
  <c r="M28"/>
  <c r="O28"/>
  <c r="Q28"/>
  <c r="Q27" s="1"/>
  <c r="U28"/>
  <c r="G41"/>
  <c r="I41"/>
  <c r="K41"/>
  <c r="O41"/>
  <c r="Q41"/>
  <c r="U41"/>
  <c r="Q44"/>
  <c r="G45"/>
  <c r="G44" s="1"/>
  <c r="I54" i="1" s="1"/>
  <c r="I45" i="12"/>
  <c r="I44" s="1"/>
  <c r="K45"/>
  <c r="K44" s="1"/>
  <c r="O45"/>
  <c r="O44" s="1"/>
  <c r="Q45"/>
  <c r="U45"/>
  <c r="U44" s="1"/>
  <c r="G59"/>
  <c r="G58" s="1"/>
  <c r="I59"/>
  <c r="K59"/>
  <c r="O59"/>
  <c r="O58" s="1"/>
  <c r="Q59"/>
  <c r="U59"/>
  <c r="U58" s="1"/>
  <c r="G61"/>
  <c r="M61" s="1"/>
  <c r="I61"/>
  <c r="K61"/>
  <c r="O61"/>
  <c r="Q61"/>
  <c r="U61"/>
  <c r="G63"/>
  <c r="M63" s="1"/>
  <c r="I63"/>
  <c r="K63"/>
  <c r="O63"/>
  <c r="Q63"/>
  <c r="U63"/>
  <c r="G66"/>
  <c r="G65" s="1"/>
  <c r="I66"/>
  <c r="K66"/>
  <c r="O66"/>
  <c r="Q66"/>
  <c r="U66"/>
  <c r="G69"/>
  <c r="M69" s="1"/>
  <c r="I69"/>
  <c r="K69"/>
  <c r="O69"/>
  <c r="Q69"/>
  <c r="U69"/>
  <c r="G72"/>
  <c r="M72" s="1"/>
  <c r="I72"/>
  <c r="K72"/>
  <c r="O72"/>
  <c r="Q72"/>
  <c r="U72"/>
  <c r="G74"/>
  <c r="M74" s="1"/>
  <c r="I74"/>
  <c r="K74"/>
  <c r="O74"/>
  <c r="Q74"/>
  <c r="U74"/>
  <c r="G76"/>
  <c r="M76" s="1"/>
  <c r="I76"/>
  <c r="K76"/>
  <c r="O76"/>
  <c r="Q76"/>
  <c r="U76"/>
  <c r="G78"/>
  <c r="M78" s="1"/>
  <c r="I78"/>
  <c r="K78"/>
  <c r="O78"/>
  <c r="Q78"/>
  <c r="U78"/>
  <c r="G80"/>
  <c r="M80" s="1"/>
  <c r="I80"/>
  <c r="K80"/>
  <c r="O80"/>
  <c r="Q80"/>
  <c r="U80"/>
  <c r="G82"/>
  <c r="I82"/>
  <c r="K82"/>
  <c r="M82"/>
  <c r="O82"/>
  <c r="Q82"/>
  <c r="U82"/>
  <c r="G84"/>
  <c r="M84" s="1"/>
  <c r="I84"/>
  <c r="K84"/>
  <c r="O84"/>
  <c r="Q84"/>
  <c r="U84"/>
  <c r="G86"/>
  <c r="I86"/>
  <c r="K86"/>
  <c r="M86"/>
  <c r="O86"/>
  <c r="Q86"/>
  <c r="U86"/>
  <c r="G88"/>
  <c r="M88" s="1"/>
  <c r="I88"/>
  <c r="K88"/>
  <c r="O88"/>
  <c r="Q88"/>
  <c r="U88"/>
  <c r="G91"/>
  <c r="G90" s="1"/>
  <c r="I57" i="1" s="1"/>
  <c r="I91" i="12"/>
  <c r="K91"/>
  <c r="K90" s="1"/>
  <c r="O91"/>
  <c r="Q91"/>
  <c r="U91"/>
  <c r="G92"/>
  <c r="I92"/>
  <c r="I90" s="1"/>
  <c r="K92"/>
  <c r="M92"/>
  <c r="O92"/>
  <c r="Q92"/>
  <c r="Q90" s="1"/>
  <c r="U92"/>
  <c r="G93"/>
  <c r="M93" s="1"/>
  <c r="I93"/>
  <c r="K93"/>
  <c r="O93"/>
  <c r="Q93"/>
  <c r="U93"/>
  <c r="G95"/>
  <c r="I95"/>
  <c r="K95"/>
  <c r="O95"/>
  <c r="Q95"/>
  <c r="U95"/>
  <c r="G97"/>
  <c r="M97" s="1"/>
  <c r="I97"/>
  <c r="K97"/>
  <c r="O97"/>
  <c r="Q97"/>
  <c r="U97"/>
  <c r="G99"/>
  <c r="M99" s="1"/>
  <c r="I99"/>
  <c r="K99"/>
  <c r="O99"/>
  <c r="Q99"/>
  <c r="U99"/>
  <c r="G101"/>
  <c r="I101"/>
  <c r="K101"/>
  <c r="M101"/>
  <c r="O101"/>
  <c r="Q101"/>
  <c r="U101"/>
  <c r="G103"/>
  <c r="M103" s="1"/>
  <c r="I103"/>
  <c r="K103"/>
  <c r="O103"/>
  <c r="Q103"/>
  <c r="U103"/>
  <c r="G108"/>
  <c r="M108" s="1"/>
  <c r="I108"/>
  <c r="K108"/>
  <c r="O108"/>
  <c r="Q108"/>
  <c r="U108"/>
  <c r="G121"/>
  <c r="M121" s="1"/>
  <c r="I121"/>
  <c r="K121"/>
  <c r="O121"/>
  <c r="Q121"/>
  <c r="U121"/>
  <c r="G124"/>
  <c r="M124" s="1"/>
  <c r="I124"/>
  <c r="K124"/>
  <c r="O124"/>
  <c r="Q124"/>
  <c r="U124"/>
  <c r="G126"/>
  <c r="M126" s="1"/>
  <c r="I126"/>
  <c r="K126"/>
  <c r="O126"/>
  <c r="Q126"/>
  <c r="U126"/>
  <c r="I128"/>
  <c r="G129"/>
  <c r="G128" s="1"/>
  <c r="I59" i="1" s="1"/>
  <c r="I129" i="12"/>
  <c r="K129"/>
  <c r="K128" s="1"/>
  <c r="O129"/>
  <c r="O128" s="1"/>
  <c r="Q129"/>
  <c r="Q128" s="1"/>
  <c r="U129"/>
  <c r="U128" s="1"/>
  <c r="G131"/>
  <c r="G130" s="1"/>
  <c r="I131"/>
  <c r="K131"/>
  <c r="O131"/>
  <c r="Q131"/>
  <c r="U131"/>
  <c r="G133"/>
  <c r="M133" s="1"/>
  <c r="I133"/>
  <c r="K133"/>
  <c r="O133"/>
  <c r="Q133"/>
  <c r="U133"/>
  <c r="G135"/>
  <c r="M135" s="1"/>
  <c r="I135"/>
  <c r="K135"/>
  <c r="O135"/>
  <c r="Q135"/>
  <c r="U135"/>
  <c r="G138"/>
  <c r="I138"/>
  <c r="K138"/>
  <c r="M138"/>
  <c r="O138"/>
  <c r="Q138"/>
  <c r="U138"/>
  <c r="G140"/>
  <c r="I140"/>
  <c r="K140"/>
  <c r="M140"/>
  <c r="O140"/>
  <c r="Q140"/>
  <c r="Q139" s="1"/>
  <c r="U140"/>
  <c r="G142"/>
  <c r="G139" s="1"/>
  <c r="I142"/>
  <c r="K142"/>
  <c r="O142"/>
  <c r="Q142"/>
  <c r="U142"/>
  <c r="G144"/>
  <c r="I144"/>
  <c r="K144"/>
  <c r="O144"/>
  <c r="Q144"/>
  <c r="U144"/>
  <c r="G146"/>
  <c r="M146" s="1"/>
  <c r="I146"/>
  <c r="K146"/>
  <c r="O146"/>
  <c r="Q146"/>
  <c r="U146"/>
  <c r="G147"/>
  <c r="M147" s="1"/>
  <c r="I147"/>
  <c r="K147"/>
  <c r="O147"/>
  <c r="Q147"/>
  <c r="U147"/>
  <c r="G148"/>
  <c r="I148"/>
  <c r="K148"/>
  <c r="M148"/>
  <c r="O148"/>
  <c r="Q148"/>
  <c r="U148"/>
  <c r="G149"/>
  <c r="M149" s="1"/>
  <c r="I149"/>
  <c r="K149"/>
  <c r="O149"/>
  <c r="Q149"/>
  <c r="U149"/>
  <c r="G150"/>
  <c r="I150"/>
  <c r="K150"/>
  <c r="M150"/>
  <c r="O150"/>
  <c r="Q150"/>
  <c r="U150"/>
  <c r="G151"/>
  <c r="M151" s="1"/>
  <c r="I151"/>
  <c r="K151"/>
  <c r="O151"/>
  <c r="Q151"/>
  <c r="U151"/>
  <c r="G152"/>
  <c r="M152" s="1"/>
  <c r="I152"/>
  <c r="K152"/>
  <c r="O152"/>
  <c r="Q152"/>
  <c r="U152"/>
  <c r="G153"/>
  <c r="M153" s="1"/>
  <c r="I153"/>
  <c r="K153"/>
  <c r="O153"/>
  <c r="Q153"/>
  <c r="U153"/>
  <c r="G154"/>
  <c r="I154"/>
  <c r="K154"/>
  <c r="M154"/>
  <c r="O154"/>
  <c r="Q154"/>
  <c r="U154"/>
  <c r="G155"/>
  <c r="M155" s="1"/>
  <c r="I155"/>
  <c r="K155"/>
  <c r="O155"/>
  <c r="Q155"/>
  <c r="U155"/>
  <c r="G156"/>
  <c r="I156"/>
  <c r="K156"/>
  <c r="M156"/>
  <c r="O156"/>
  <c r="Q156"/>
  <c r="U156"/>
  <c r="G157"/>
  <c r="M157" s="1"/>
  <c r="I157"/>
  <c r="K157"/>
  <c r="O157"/>
  <c r="Q157"/>
  <c r="U157"/>
  <c r="G158"/>
  <c r="I158"/>
  <c r="K158"/>
  <c r="M158"/>
  <c r="O158"/>
  <c r="Q158"/>
  <c r="U158"/>
  <c r="G159"/>
  <c r="M159" s="1"/>
  <c r="I159"/>
  <c r="K159"/>
  <c r="O159"/>
  <c r="Q159"/>
  <c r="U159"/>
  <c r="G160"/>
  <c r="I160"/>
  <c r="K160"/>
  <c r="M160"/>
  <c r="O160"/>
  <c r="Q160"/>
  <c r="U160"/>
  <c r="G161"/>
  <c r="M161" s="1"/>
  <c r="I161"/>
  <c r="K161"/>
  <c r="O161"/>
  <c r="Q161"/>
  <c r="U161"/>
  <c r="G162"/>
  <c r="M162" s="1"/>
  <c r="I162"/>
  <c r="K162"/>
  <c r="O162"/>
  <c r="Q162"/>
  <c r="U162"/>
  <c r="G163"/>
  <c r="M163" s="1"/>
  <c r="I163"/>
  <c r="K163"/>
  <c r="O163"/>
  <c r="Q163"/>
  <c r="U163"/>
  <c r="G164"/>
  <c r="M164" s="1"/>
  <c r="I164"/>
  <c r="K164"/>
  <c r="O164"/>
  <c r="Q164"/>
  <c r="U164"/>
  <c r="G165"/>
  <c r="M165" s="1"/>
  <c r="I165"/>
  <c r="K165"/>
  <c r="O165"/>
  <c r="Q165"/>
  <c r="U165"/>
  <c r="G166"/>
  <c r="I166"/>
  <c r="K166"/>
  <c r="M166"/>
  <c r="O166"/>
  <c r="Q166"/>
  <c r="U166"/>
  <c r="G167"/>
  <c r="M167" s="1"/>
  <c r="I167"/>
  <c r="K167"/>
  <c r="O167"/>
  <c r="Q167"/>
  <c r="U167"/>
  <c r="G168"/>
  <c r="I168"/>
  <c r="K168"/>
  <c r="M168"/>
  <c r="O168"/>
  <c r="Q168"/>
  <c r="U168"/>
  <c r="G181"/>
  <c r="G180" s="1"/>
  <c r="I63" i="1" s="1"/>
  <c r="I181" i="12"/>
  <c r="K181"/>
  <c r="O181"/>
  <c r="Q181"/>
  <c r="U181"/>
  <c r="G183"/>
  <c r="M183" s="1"/>
  <c r="I183"/>
  <c r="K183"/>
  <c r="O183"/>
  <c r="O180" s="1"/>
  <c r="Q183"/>
  <c r="U183"/>
  <c r="Q185"/>
  <c r="G186"/>
  <c r="G185" s="1"/>
  <c r="I64" i="1" s="1"/>
  <c r="I18" s="1"/>
  <c r="I186" i="12"/>
  <c r="I185" s="1"/>
  <c r="K186"/>
  <c r="K185" s="1"/>
  <c r="O186"/>
  <c r="O185" s="1"/>
  <c r="Q186"/>
  <c r="U186"/>
  <c r="U185" s="1"/>
  <c r="G188"/>
  <c r="G187" s="1"/>
  <c r="I188"/>
  <c r="K188"/>
  <c r="O188"/>
  <c r="Q188"/>
  <c r="U188"/>
  <c r="G189"/>
  <c r="M189" s="1"/>
  <c r="I189"/>
  <c r="K189"/>
  <c r="O189"/>
  <c r="Q189"/>
  <c r="U189"/>
  <c r="G190"/>
  <c r="M190" s="1"/>
  <c r="I190"/>
  <c r="K190"/>
  <c r="O190"/>
  <c r="Q190"/>
  <c r="U190"/>
  <c r="G191"/>
  <c r="M191" s="1"/>
  <c r="I191"/>
  <c r="K191"/>
  <c r="O191"/>
  <c r="Q191"/>
  <c r="U191"/>
  <c r="G192"/>
  <c r="M192" s="1"/>
  <c r="I192"/>
  <c r="K192"/>
  <c r="O192"/>
  <c r="Q192"/>
  <c r="U192"/>
  <c r="G193"/>
  <c r="I193"/>
  <c r="K193"/>
  <c r="M193"/>
  <c r="O193"/>
  <c r="Q193"/>
  <c r="U193"/>
  <c r="G194"/>
  <c r="M194" s="1"/>
  <c r="I194"/>
  <c r="K194"/>
  <c r="O194"/>
  <c r="Q194"/>
  <c r="U194"/>
  <c r="I195"/>
  <c r="Q195"/>
  <c r="G196"/>
  <c r="G195" s="1"/>
  <c r="I66" i="1" s="1"/>
  <c r="I19" s="1"/>
  <c r="I196" i="12"/>
  <c r="K196"/>
  <c r="K195" s="1"/>
  <c r="O196"/>
  <c r="O195" s="1"/>
  <c r="Q196"/>
  <c r="U196"/>
  <c r="U195" s="1"/>
  <c r="G198"/>
  <c r="I198"/>
  <c r="K198"/>
  <c r="O198"/>
  <c r="Q198"/>
  <c r="U198"/>
  <c r="G199"/>
  <c r="M199" s="1"/>
  <c r="I199"/>
  <c r="I197" s="1"/>
  <c r="K199"/>
  <c r="O199"/>
  <c r="Q199"/>
  <c r="U199"/>
  <c r="G200"/>
  <c r="M200" s="1"/>
  <c r="I200"/>
  <c r="K200"/>
  <c r="O200"/>
  <c r="Q200"/>
  <c r="U200"/>
  <c r="G201"/>
  <c r="I201"/>
  <c r="K201"/>
  <c r="M201"/>
  <c r="O201"/>
  <c r="Q201"/>
  <c r="U201"/>
  <c r="G202"/>
  <c r="M202" s="1"/>
  <c r="I202"/>
  <c r="K202"/>
  <c r="O202"/>
  <c r="Q202"/>
  <c r="U202"/>
  <c r="G27" i="1"/>
  <c r="J28"/>
  <c r="J26"/>
  <c r="G38"/>
  <c r="F38"/>
  <c r="J23"/>
  <c r="J24"/>
  <c r="J25"/>
  <c r="J27"/>
  <c r="E24"/>
  <c r="E26"/>
  <c r="I55" l="1"/>
  <c r="I60"/>
  <c r="I17" s="1"/>
  <c r="F39"/>
  <c r="F40"/>
  <c r="H40" s="1"/>
  <c r="I40" s="1"/>
  <c r="F41"/>
  <c r="H41" s="1"/>
  <c r="I41" s="1"/>
  <c r="I61"/>
  <c r="I65"/>
  <c r="K130" i="12"/>
  <c r="O139"/>
  <c r="U139"/>
  <c r="K65"/>
  <c r="M181"/>
  <c r="M180" s="1"/>
  <c r="G143"/>
  <c r="I62" i="1" s="1"/>
  <c r="I130" i="12"/>
  <c r="O65"/>
  <c r="O7"/>
  <c r="U27"/>
  <c r="Q180"/>
  <c r="K143"/>
  <c r="Q94"/>
  <c r="U65"/>
  <c r="U7"/>
  <c r="K205" i="13"/>
  <c r="O143" i="12"/>
  <c r="O198" i="13"/>
  <c r="K98"/>
  <c r="Q7"/>
  <c r="I65" i="12"/>
  <c r="U143"/>
  <c r="U205" i="13"/>
  <c r="K180" i="12"/>
  <c r="U198" i="13"/>
  <c r="I149"/>
  <c r="O98"/>
  <c r="Q72"/>
  <c r="Q65" i="12"/>
  <c r="U98" i="13"/>
  <c r="I72"/>
  <c r="Q130" i="12"/>
  <c r="G197"/>
  <c r="I143"/>
  <c r="O90"/>
  <c r="K197"/>
  <c r="U180"/>
  <c r="U90"/>
  <c r="G65" i="13"/>
  <c r="K7"/>
  <c r="G140"/>
  <c r="K65"/>
  <c r="O197" i="12"/>
  <c r="G24"/>
  <c r="I52" i="1" s="1"/>
  <c r="I98" i="13"/>
  <c r="O7"/>
  <c r="Q143" i="12"/>
  <c r="U197"/>
  <c r="K58"/>
  <c r="Q198" i="13"/>
  <c r="G149"/>
  <c r="O65"/>
  <c r="U7"/>
  <c r="U140"/>
  <c r="I65"/>
  <c r="I58" i="12"/>
  <c r="I140" i="13"/>
  <c r="G43" i="1"/>
  <c r="Q197" i="12"/>
  <c r="I215" i="13"/>
  <c r="K187" i="12"/>
  <c r="I139"/>
  <c r="K153" i="13"/>
  <c r="Q65"/>
  <c r="O153"/>
  <c r="I24"/>
  <c r="O187" i="12"/>
  <c r="Q58"/>
  <c r="I27"/>
  <c r="G7"/>
  <c r="Q140" i="13"/>
  <c r="G102"/>
  <c r="U187" i="12"/>
  <c r="G94"/>
  <c r="I58" i="1" s="1"/>
  <c r="I7" i="12"/>
  <c r="Q215" i="13"/>
  <c r="U153"/>
  <c r="G41" i="1"/>
  <c r="K94" i="12"/>
  <c r="I153" i="13"/>
  <c r="O102"/>
  <c r="G40" i="1"/>
  <c r="I187" i="12"/>
  <c r="O94"/>
  <c r="I205" i="13"/>
  <c r="Q7" i="12"/>
  <c r="K215" i="13"/>
  <c r="K139" i="12"/>
  <c r="O130"/>
  <c r="U94"/>
  <c r="G27"/>
  <c r="I53" i="1" s="1"/>
  <c r="O215" i="13"/>
  <c r="G72"/>
  <c r="I56" i="1" s="1"/>
  <c r="I180" i="12"/>
  <c r="U130"/>
  <c r="I94"/>
  <c r="K27"/>
  <c r="U215" i="13"/>
  <c r="Q205"/>
  <c r="K72"/>
  <c r="O24"/>
  <c r="AE222"/>
  <c r="G205"/>
  <c r="U24"/>
  <c r="Q187" i="12"/>
  <c r="Q153" i="13"/>
  <c r="O27" i="12"/>
  <c r="K7"/>
  <c r="O72" i="13"/>
  <c r="Q102"/>
  <c r="U72"/>
  <c r="I7"/>
  <c r="M215"/>
  <c r="M7"/>
  <c r="G215"/>
  <c r="M207"/>
  <c r="M205" s="1"/>
  <c r="M199"/>
  <c r="M198" s="1"/>
  <c r="M154"/>
  <c r="M153" s="1"/>
  <c r="M152"/>
  <c r="M149" s="1"/>
  <c r="M141"/>
  <c r="M140" s="1"/>
  <c r="M139"/>
  <c r="M138" s="1"/>
  <c r="M103"/>
  <c r="M102" s="1"/>
  <c r="M99"/>
  <c r="M98" s="1"/>
  <c r="M73"/>
  <c r="M72" s="1"/>
  <c r="M66"/>
  <c r="M65" s="1"/>
  <c r="M47"/>
  <c r="M46" s="1"/>
  <c r="M43"/>
  <c r="M24" s="1"/>
  <c r="G7"/>
  <c r="M7" i="12"/>
  <c r="M198"/>
  <c r="M197" s="1"/>
  <c r="M196"/>
  <c r="M195" s="1"/>
  <c r="M188"/>
  <c r="M187" s="1"/>
  <c r="M186"/>
  <c r="M185" s="1"/>
  <c r="M144"/>
  <c r="M143" s="1"/>
  <c r="M142"/>
  <c r="M139" s="1"/>
  <c r="M131"/>
  <c r="M130" s="1"/>
  <c r="M129"/>
  <c r="M128" s="1"/>
  <c r="M95"/>
  <c r="M94" s="1"/>
  <c r="M91"/>
  <c r="M90" s="1"/>
  <c r="M66"/>
  <c r="M65" s="1"/>
  <c r="M59"/>
  <c r="M58" s="1"/>
  <c r="M45"/>
  <c r="M44" s="1"/>
  <c r="M41"/>
  <c r="M27" s="1"/>
  <c r="G204" l="1"/>
  <c r="I51" i="1"/>
  <c r="I67"/>
  <c r="I20" s="1"/>
  <c r="F42"/>
  <c r="H42" s="1"/>
  <c r="I42" s="1"/>
  <c r="F43"/>
  <c r="H43" s="1"/>
  <c r="I43" s="1"/>
  <c r="H39"/>
  <c r="F44"/>
  <c r="G222" i="13"/>
  <c r="I39" i="1" l="1"/>
  <c r="I44" s="1"/>
  <c r="H44"/>
  <c r="I68"/>
  <c r="I16"/>
  <c r="I21" s="1"/>
  <c r="G23"/>
  <c r="G24" s="1"/>
  <c r="G29" s="1"/>
  <c r="G28"/>
  <c r="J40" l="1"/>
  <c r="J41"/>
  <c r="J43"/>
  <c r="J39"/>
  <c r="J44" s="1"/>
  <c r="J42"/>
  <c r="J67"/>
  <c r="J51"/>
  <c r="J53"/>
  <c r="J60"/>
  <c r="J56"/>
  <c r="J52"/>
  <c r="J66"/>
  <c r="J63"/>
  <c r="J59"/>
  <c r="J55"/>
  <c r="J58"/>
  <c r="J57"/>
  <c r="J65"/>
  <c r="J61"/>
  <c r="J54"/>
  <c r="J62"/>
  <c r="J64"/>
  <c r="J68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<sst xmlns="http://schemas.openxmlformats.org/spreadsheetml/2006/main" count="1741" uniqueCount="508">
  <si>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</si>
  <si>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</si>
  <si>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</si>
  <si>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</si>
  <si>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</si>
  <si>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</si>
  <si>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</si>
  <si>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</si>
  <si>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</si>
  <si>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</si>
  <si>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</si>
  <si>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</si>
  <si>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</si>
  <si>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</si>
  <si>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</si>
  <si>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</si>
  <si>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</si>
  <si>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</si>
  <si>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</si>
  <si>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</si>
  <si>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</si>
  <si>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</si>
  <si>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</si>
  <si>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</si>
  <si>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</si>
  <si>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</si>
  <si>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</si>
  <si>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</si>
  <si>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</si>
  <si>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</si>
  <si>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</si>
  <si>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</si>
  <si>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</si>
  <si>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</si>
  <si>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</si>
  <si>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</si>
  <si>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</si>
  <si>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</si>
  <si>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</si>
  <si>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</si>
  <si>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</si>
  <si>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</si>
  <si>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</si>
  <si>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15-21</t>
  </si>
  <si>
    <t>BD Brno, Hlinky 46, 46a - repase a výměna oken, rekonstrukce sklepů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</si>
  <si>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</si>
  <si>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</si>
  <si>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</si>
  <si>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</si>
  <si>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</si>
  <si>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</si>
  <si>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SWORTI s.r.o.</t>
  </si>
  <si>
    <t>Optátova 37</t>
  </si>
  <si>
    <t>Brno</t>
  </si>
  <si>
    <t>63700</t>
  </si>
  <si>
    <t>29310971</t>
  </si>
  <si>
    <t>CZ29310971</t>
  </si>
  <si>
    <t>Stavba</t>
  </si>
  <si>
    <t>SO 01</t>
  </si>
  <si>
    <t>Hlinky 46a</t>
  </si>
  <si>
    <t>1</t>
  </si>
  <si>
    <t>SO 02</t>
  </si>
  <si>
    <t>Hlinky 46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</si>
  <si>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</si>
  <si>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</si>
  <si>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</si>
  <si>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</si>
  <si>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</si>
  <si>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</si>
  <si>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</si>
  <si>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</si>
  <si>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</si>
  <si>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</si>
  <si>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</si>
  <si>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</si>
  <si>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</si>
  <si>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</si>
  <si>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</si>
  <si>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</si>
  <si>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</si>
  <si>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</si>
  <si>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</si>
  <si>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</si>
  <si>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</si>
  <si>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</si>
  <si>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</si>
  <si>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</si>
  <si>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</si>
  <si>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766</t>
  </si>
  <si>
    <t>Konstrukce truhlářské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</si>
  <si>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</si>
  <si>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</si>
  <si>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</si>
  <si>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</si>
  <si>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</si>
  <si>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</si>
  <si>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</si>
  <si>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</si>
  <si>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</si>
  <si>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</si>
  <si>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</si>
  <si>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</si>
  <si>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</si>
  <si>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</si>
  <si>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</si>
  <si>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</si>
  <si>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</si>
  <si>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</si>
  <si>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</si>
  <si>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</si>
  <si>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</si>
  <si>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</si>
  <si>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</si>
  <si>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</si>
  <si>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</si>
  <si>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</si>
  <si>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</si>
  <si>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</si>
  <si>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</si>
  <si>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</si>
  <si>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</si>
  <si>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</si>
  <si>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</si>
  <si>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</si>
  <si>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139711101R00</t>
  </si>
  <si>
    <t>Vykopávka v uzavřených prostorách v hor.1-4</t>
  </si>
  <si>
    <t>m3</t>
  </si>
  <si>
    <t>800-1</t>
  </si>
  <si>
    <t>RTS 16/ I</t>
  </si>
  <si>
    <t>POL1_</t>
  </si>
  <si>
    <t>1.pp : (4,2*1,08+72,77+19,73+6,7+21,01)*0,21</t>
  </si>
  <si>
    <t>VV</t>
  </si>
  <si>
    <t>161101501R00</t>
  </si>
  <si>
    <t>Svislé přemístění výkopku z hor. 1-4 ruční</t>
  </si>
  <si>
    <t>Položka pořadí 1 : 26.19666</t>
  </si>
  <si>
    <t>162701105R00</t>
  </si>
  <si>
    <t>Vodorovné přemístění výkopku z hor.1-4 do 10000 m</t>
  </si>
  <si>
    <t>162701109R00</t>
  </si>
  <si>
    <t>Příplatek k vod. přemístění hor.1-4 za další 1 km</t>
  </si>
  <si>
    <t>Položka pořadí 3 : 26.19666*5</t>
  </si>
  <si>
    <t>162201201R00</t>
  </si>
  <si>
    <t>Vodorovné přemíst. výkopku nošením hor.1-4, do 10m</t>
  </si>
  <si>
    <t>162201209R00</t>
  </si>
  <si>
    <t>Příplatek za dalších 10 m nošení výkopku z hor.1-4</t>
  </si>
  <si>
    <t>Položka pořadí 5 : 26.19666</t>
  </si>
  <si>
    <t>167101201R00</t>
  </si>
  <si>
    <t>Nakládání výkopku z hor.1 ÷ 4 - ručně</t>
  </si>
  <si>
    <t>199000002R00</t>
  </si>
  <si>
    <t>Poplatek za skládku horniny 1- 4</t>
  </si>
  <si>
    <t>430320030RA0</t>
  </si>
  <si>
    <t>Schodišťová konstrukce ŽB beton C 16/20</t>
  </si>
  <si>
    <t>AP-HSV</t>
  </si>
  <si>
    <t>RTS 16/ II</t>
  </si>
  <si>
    <t>POL2_</t>
  </si>
  <si>
    <t>1.pp : 0,7875</t>
  </si>
  <si>
    <t>612425931RT2</t>
  </si>
  <si>
    <t>Omítka vápenná  ostění - štuková, s použitím suché maltové směsi</t>
  </si>
  <si>
    <t>m2</t>
  </si>
  <si>
    <t>801-4</t>
  </si>
  <si>
    <t xml:space="preserve">ostění měněných oken : </t>
  </si>
  <si>
    <t>(0,85+0,62*2)*0,65*8</t>
  </si>
  <si>
    <t>(1,0+0,9*2)*0,65*2</t>
  </si>
  <si>
    <t>(1,25+2,32*2)*0,65*6</t>
  </si>
  <si>
    <t>(1,15+3,1*2)*0,65*4</t>
  </si>
  <si>
    <t>(0,5+0,8*2)*0,65*14</t>
  </si>
  <si>
    <t>(1,0+2,0*2)*0,65</t>
  </si>
  <si>
    <t>(1,15+2,2*2)*0,65*5</t>
  </si>
  <si>
    <t>(0,59+0,65*2)*0,65*3</t>
  </si>
  <si>
    <t>(1,15+2,35*2)*0,65*4</t>
  </si>
  <si>
    <t>(0,4+0,7*2)*0,65</t>
  </si>
  <si>
    <t>1,2*3*0,65*2</t>
  </si>
  <si>
    <t>632451024R00</t>
  </si>
  <si>
    <t>Vyrovnávací potěr MC 15, v pásu, tl. 50 mm</t>
  </si>
  <si>
    <t>801-1</t>
  </si>
  <si>
    <t>POL1_1</t>
  </si>
  <si>
    <t xml:space="preserve">pod parapety měněných oken : </t>
  </si>
  <si>
    <t>Položka pořadí 44 : 41.82000*0,5</t>
  </si>
  <si>
    <t>622471318R00</t>
  </si>
  <si>
    <t>Nátěr nebo nástřik stěn vnějších, složitost 3 - 4</t>
  </si>
  <si>
    <t xml:space="preserve">vnější ostění měněných oken : </t>
  </si>
  <si>
    <t>(0,85+0,62*2)*0,5*8</t>
  </si>
  <si>
    <t>(1,0+0,9*2)*0,5*2</t>
  </si>
  <si>
    <t>(1,25+2,32*2)*0,5*6</t>
  </si>
  <si>
    <t>(1,15+3,1*2)*0,5*4</t>
  </si>
  <si>
    <t>(0,5+0,8*2)*0,5*14</t>
  </si>
  <si>
    <t>(1,0+2,0*2)*0,5</t>
  </si>
  <si>
    <t>(1,15+2,2*2)*0,5*5</t>
  </si>
  <si>
    <t>(0,59+0,65*2)*0,5*3</t>
  </si>
  <si>
    <t>(1,15+2,35*2)*0,5*4</t>
  </si>
  <si>
    <t>(0,4+0,7*2)*0,5</t>
  </si>
  <si>
    <t>1,2*3*0,5*2</t>
  </si>
  <si>
    <t>564841111R00</t>
  </si>
  <si>
    <t>Podklad ze štěrkodrti po zhutnění tloušťky 12 cm</t>
  </si>
  <si>
    <t>822-1</t>
  </si>
  <si>
    <t>Položka pořadí 14 : 124.74600</t>
  </si>
  <si>
    <t>596215020R00</t>
  </si>
  <si>
    <t>Kladení zámkové dlažby tl. 6 cm do drtě tl. 3 cm</t>
  </si>
  <si>
    <t>RTS 15/ I</t>
  </si>
  <si>
    <t>1.pp : (4,2*1,08+72,77+19,73+6,7+21,01)</t>
  </si>
  <si>
    <t>59245308R</t>
  </si>
  <si>
    <t>Dlažba BEST KLASIKO přírodní  20x10x6</t>
  </si>
  <si>
    <t>SPCM</t>
  </si>
  <si>
    <t>POL3_</t>
  </si>
  <si>
    <t>Položka pořadí 14 : 124.74600*1,01</t>
  </si>
  <si>
    <t>289970111R00</t>
  </si>
  <si>
    <t>Vrstva geotextilie Geofiltex 300g/m2 pod lešení</t>
  </si>
  <si>
    <t>800-2</t>
  </si>
  <si>
    <t>fasáda do dvora : 22,0*1,5</t>
  </si>
  <si>
    <t>ulička : 20,0*1,5</t>
  </si>
  <si>
    <t>941941032RT4</t>
  </si>
  <si>
    <t>Montáž lešení leh.řad.s podlahami,š.do 1 m, H 30 m lešení SPRINT</t>
  </si>
  <si>
    <t>800-3</t>
  </si>
  <si>
    <t>fasáda do dvora : 22,0*13,0</t>
  </si>
  <si>
    <t>ulička : 20,0*13,0</t>
  </si>
  <si>
    <t>941941192RT4</t>
  </si>
  <si>
    <t>Příplatek za každý měsíc použití lešení k pol.1032 lešení SPRINT</t>
  </si>
  <si>
    <t>Položka pořadí 17 : 546.00000</t>
  </si>
  <si>
    <t>941941832RT4</t>
  </si>
  <si>
    <t>Demontáž lešení leh.řad.s podlahami,š.1 m, H 30 m lešení SPRINT</t>
  </si>
  <si>
    <t>941955004R00</t>
  </si>
  <si>
    <t>Lešení lehké pomocné, výška podlahy do 3,5 m</t>
  </si>
  <si>
    <t>uliční fasáda : 15,0</t>
  </si>
  <si>
    <t>944944011R00</t>
  </si>
  <si>
    <t>Montáž ochranné sítě z umělých vláken</t>
  </si>
  <si>
    <t>944944031R00</t>
  </si>
  <si>
    <t>Příplatek za každý měsíc použití sítí k pol. 4011</t>
  </si>
  <si>
    <t>Položka pořadí 21 : 546.00000</t>
  </si>
  <si>
    <t>944944081R00</t>
  </si>
  <si>
    <t>Demontáž ochranné sítě z umělých vláken</t>
  </si>
  <si>
    <t>944945012R00</t>
  </si>
  <si>
    <t>Montáž záchytné stříšky H 4,5 m, šířky do 2 m</t>
  </si>
  <si>
    <t>m</t>
  </si>
  <si>
    <t>fasáda do dvora : 22,0</t>
  </si>
  <si>
    <t>944945192R00</t>
  </si>
  <si>
    <t>Příplatek za každý měsíc použ.stříšky, k pol. 5012</t>
  </si>
  <si>
    <t>Položka pořadí 24 : 22.00000</t>
  </si>
  <si>
    <t>944945812R00</t>
  </si>
  <si>
    <t>Demontáž záchytné stříšky H 4,5 m, šířky do 2 m</t>
  </si>
  <si>
    <t>9501</t>
  </si>
  <si>
    <t>Průběžný úklid stavby a společných prostor domu (vytírání podlah) vč. prostoru před domem</t>
  </si>
  <si>
    <t>soubor</t>
  </si>
  <si>
    <t>Vlastní</t>
  </si>
  <si>
    <t>9502</t>
  </si>
  <si>
    <t>Závěrečný úklid</t>
  </si>
  <si>
    <t>9503</t>
  </si>
  <si>
    <t>Úklid v bytech vč. zakrývání kcí a zařízení bytu</t>
  </si>
  <si>
    <t>963032819R00</t>
  </si>
  <si>
    <t>Bourání schodišťových stupňů cihelných</t>
  </si>
  <si>
    <t>801-3</t>
  </si>
  <si>
    <t>1.pp : 1,5*5</t>
  </si>
  <si>
    <t>968062354R00</t>
  </si>
  <si>
    <t>Vybourání rámů oken a dveří</t>
  </si>
  <si>
    <t>0,85*0,62*8+1,0*0,9*2+1,25*2,32*6+1,15*3,1*4+0,5*0,8*14+1,0*2,0+1,15*2,2*5+0,59*0,65*3+1,15*2,35*4+0,4*0,7+1,2*1,2*2</t>
  </si>
  <si>
    <t>968095002R00</t>
  </si>
  <si>
    <t>Bourání parapetů dřevěných š. do 50 cm</t>
  </si>
  <si>
    <t>0,85*8+1,25*6+1,15*4+0,5*14+1,0+1,15*5+0,59*3+1,15*4+0,4+1,2*2</t>
  </si>
  <si>
    <t>978011191R00</t>
  </si>
  <si>
    <t>Otlučení omítek vnitřních vápenných stropů do 100%</t>
  </si>
  <si>
    <t>1.pp : 293,71</t>
  </si>
  <si>
    <t>978013191R00</t>
  </si>
  <si>
    <t>Otlučení omítek vnitřních stěn v rozsahu do 100 %</t>
  </si>
  <si>
    <t xml:space="preserve">1.pp : </t>
  </si>
  <si>
    <t>(18,98+21,9+19,5+18,21+16,6+20,2+13,8+19,0+10,3+22,52+11,15+29,03+17,63+14,42+18,24+20,9+11,2)*2,8</t>
  </si>
  <si>
    <t>-(0,9*1,8*2+1,6*1,97+3*0,5*0,8+0,6*2,05*8)</t>
  </si>
  <si>
    <t>-(1,0*4+5,3*4+2*4+2*1,2+2*0,9*2+2*1,1+2*2,1+2*0,85+2*0,9+2*1,1*2+2*1,08+0,9+2*1,05+2*2,93+2*1,1)*2,0</t>
  </si>
  <si>
    <t>978015291R00</t>
  </si>
  <si>
    <t>Otlučení omítek vnějších MVC v složit.1-4 do 100 %</t>
  </si>
  <si>
    <t>978023411R00</t>
  </si>
  <si>
    <t>Vysekání a úprava spár zdiva cihelného mimo komín.</t>
  </si>
  <si>
    <t>Položka pořadí 33 : 293.71000</t>
  </si>
  <si>
    <t>Položka pořadí 34 : 699.15200</t>
  </si>
  <si>
    <t>762111811R00</t>
  </si>
  <si>
    <t>Demontáž stěn z hranolků, fošen nebo latí</t>
  </si>
  <si>
    <t>800-762</t>
  </si>
  <si>
    <t>(11,7+4,9)*2,8</t>
  </si>
  <si>
    <t>764410850R00</t>
  </si>
  <si>
    <t>Demontáž oplechování parapetů,rš od 100 do 330 mm</t>
  </si>
  <si>
    <t>800-764</t>
  </si>
  <si>
    <t>POL1_7</t>
  </si>
  <si>
    <t>999281111R00</t>
  </si>
  <si>
    <t>Přesun hmot pro opravy a údržbu do výšky 25 m</t>
  </si>
  <si>
    <t>t</t>
  </si>
  <si>
    <t>POL7_</t>
  </si>
  <si>
    <t>762123110RT2</t>
  </si>
  <si>
    <t>Montáž konstrukce stěn z fošen, hranolů do 100 cm2, včetně dodávky řeziva, hranoly 100 x 100 mm</t>
  </si>
  <si>
    <t>1.pp - sklepní koje : (14,4+4,9*3+4,3+5,245)*2,8</t>
  </si>
  <si>
    <t>762131124RT3</t>
  </si>
  <si>
    <t>Montáž bednění stěn, prkna hrubá do 32 mm, na sraz, včetně dodávky řeziva, prkna tl. 24 mm</t>
  </si>
  <si>
    <t>762195000R00</t>
  </si>
  <si>
    <t>Spojovací a ochranné prostředky pro montáž stěn</t>
  </si>
  <si>
    <t>Položka pořadí 40 : 108.20600*0,01</t>
  </si>
  <si>
    <t>Položka pořadí 41 : 108.20583*0,024</t>
  </si>
  <si>
    <t>998762202R00</t>
  </si>
  <si>
    <t>Přesun hmot pro tesařské konstrukce, výšky do 12 m</t>
  </si>
  <si>
    <t>764510450R00</t>
  </si>
  <si>
    <t>Oplechování parapetů včetně rohů Ti Zn, rš 330 mm</t>
  </si>
  <si>
    <t>998764203R00</t>
  </si>
  <si>
    <t>Přesun hmot pro klempířské konstr., výšky do 24 m</t>
  </si>
  <si>
    <t>648952421RT2</t>
  </si>
  <si>
    <t>Osazení parapetních desek dřevěných š. do 50 cm, včetně dodávky parepetní desky š. 30 cm</t>
  </si>
  <si>
    <t>01/P</t>
  </si>
  <si>
    <t>Ocelové okno NOVÉ, rozměry 850x620 mm vč. příslušenství</t>
  </si>
  <si>
    <t>kus</t>
  </si>
  <si>
    <t>02/P</t>
  </si>
  <si>
    <t>Kastlové okno REPASE, rozměry 1150x2350 mm</t>
  </si>
  <si>
    <t>03/P</t>
  </si>
  <si>
    <t>Kastlové okno REPASE, rozměry 1300x2400 mm</t>
  </si>
  <si>
    <t>04/P</t>
  </si>
  <si>
    <t>Kastlové baalkonové dveře REPASE, rozměry 1300x3250 mm</t>
  </si>
  <si>
    <t>05/P</t>
  </si>
  <si>
    <t>Kastlové okno REPASE, rozměry 1300x2300 mm</t>
  </si>
  <si>
    <t>06/P</t>
  </si>
  <si>
    <t>Kastlové balkonové dveře REPASE, rozměry 2010x3015 mm</t>
  </si>
  <si>
    <t>07/P</t>
  </si>
  <si>
    <t>Kastlové okno REPASE, rozměry 1300x2030 mm</t>
  </si>
  <si>
    <t>08/P</t>
  </si>
  <si>
    <t>Ocelové okno NOVÉ, rozměry 1000x900 mm vč. příslušenství</t>
  </si>
  <si>
    <t>10/P</t>
  </si>
  <si>
    <t>Kastlové okno REPLIKA, rozměry 1250x2320 mm</t>
  </si>
  <si>
    <t>11/P</t>
  </si>
  <si>
    <t>Kastlové balkonové dveře REPLIKA, rozměry 1150x3100 mm</t>
  </si>
  <si>
    <t>12/P</t>
  </si>
  <si>
    <t>Kastlové okno REPASE, rozměry 1540x2320 mm</t>
  </si>
  <si>
    <t>13/P</t>
  </si>
  <si>
    <t>Kastlové okno REPLIKA, rozměry 500x800 mm</t>
  </si>
  <si>
    <t>14/P</t>
  </si>
  <si>
    <t>Kastlové okno REPLIKA, rozměry 1000x2000 mm</t>
  </si>
  <si>
    <t>15/P</t>
  </si>
  <si>
    <t>Dřevěné vrata REPASE, rozměry 2600x4400 mm</t>
  </si>
  <si>
    <t>16/P</t>
  </si>
  <si>
    <t>Dřevěné vrata REPASE, rozměry 2450x4500 mm</t>
  </si>
  <si>
    <t>17/P</t>
  </si>
  <si>
    <t>Kastlové okno REPLIKA, rozměry 1150x2200 mm</t>
  </si>
  <si>
    <t>20/P</t>
  </si>
  <si>
    <t>Dřevěné dveře 2kř., REPASE, rozměry 1750x3400 mm</t>
  </si>
  <si>
    <t>21/P</t>
  </si>
  <si>
    <t>Kastlové okno REPLIKA, rozměry 590x650 mm</t>
  </si>
  <si>
    <t>22/P</t>
  </si>
  <si>
    <t>Dřevěné dveře 2kř., REPASE, rozměry 1360x2150 mm</t>
  </si>
  <si>
    <t>23/P</t>
  </si>
  <si>
    <t>Kastlové okno REPLIKA, rozměry 1150x2350 mm</t>
  </si>
  <si>
    <t>24/P</t>
  </si>
  <si>
    <t>Kastlové okno REPLIKA, rozměry 400x700 mm</t>
  </si>
  <si>
    <t>25/P</t>
  </si>
  <si>
    <t>Kastlové okno REPLIKA, rozměry 1200x1200 mm</t>
  </si>
  <si>
    <t>7660000</t>
  </si>
  <si>
    <t>Montáž oken a dveří, parotěsné a paropropustné pásky</t>
  </si>
  <si>
    <t>(0,85*2+0,62*2)*8</t>
  </si>
  <si>
    <t>(1,0*2+0,9*2)*2</t>
  </si>
  <si>
    <t>(1,25*2+2,32*2)*6</t>
  </si>
  <si>
    <t>(1,15*2+3,1*2)*4</t>
  </si>
  <si>
    <t>(0,5*2+0,8*2)*14</t>
  </si>
  <si>
    <t>(1,0*2+2,0*2)</t>
  </si>
  <si>
    <t>(1,15*2+2,2*2)*5</t>
  </si>
  <si>
    <t>(0,59*2+0,65*2)*3</t>
  </si>
  <si>
    <t>(1,15*2+2,35*2)*4</t>
  </si>
  <si>
    <t>(0,4*2+0,7*2)</t>
  </si>
  <si>
    <t>1,2*4*2</t>
  </si>
  <si>
    <t>784413301R00</t>
  </si>
  <si>
    <t>Pačokování 2x, bílení 1x, místnosti H do 3,8 m</t>
  </si>
  <si>
    <t>800-784</t>
  </si>
  <si>
    <t>Položka pořadí 36 : 992.86200</t>
  </si>
  <si>
    <t>784450020RA0</t>
  </si>
  <si>
    <t>Malba ze směsi Remal, penetrace 1x, bílá 2x</t>
  </si>
  <si>
    <t>AP-PSV</t>
  </si>
  <si>
    <t>Položka pořadí 10 : 121.73200</t>
  </si>
  <si>
    <t>2101</t>
  </si>
  <si>
    <t>Demontáž, dodávka a montáž elektroinstalace sklepních prostor vč. osvětlení a revize</t>
  </si>
  <si>
    <t>979011111R00</t>
  </si>
  <si>
    <t>Svislá doprava suti a vybour. hmot za 2.NP a 1.PP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</si>
  <si>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</si>
  <si>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</si>
  <si>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</si>
  <si>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</si>
  <si>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</si>
  <si>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</si>
  <si>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</si>
  <si>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</si>
  <si>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</si>
  <si>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</si>
  <si>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</si>
  <si>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</si>
  <si>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 - DUFONEV Brno</t>
  </si>
  <si>
    <t>005121R</t>
  </si>
  <si>
    <t>Zařízení staveniště</t>
  </si>
  <si>
    <t>Soubor</t>
  </si>
  <si>
    <t>800-0</t>
  </si>
  <si>
    <t>POL99_2</t>
  </si>
  <si>
    <t>005211040R</t>
  </si>
  <si>
    <t xml:space="preserve">Užívání veřejných ploch a prostranství  </t>
  </si>
  <si>
    <t>POL99_8</t>
  </si>
  <si>
    <t>0-02</t>
  </si>
  <si>
    <t>Plán BOZP</t>
  </si>
  <si>
    <t>0-04</t>
  </si>
  <si>
    <t>Statický návrh a posouzení</t>
  </si>
  <si>
    <t>005241010R</t>
  </si>
  <si>
    <t xml:space="preserve">Dokumentace skutečného provedení </t>
  </si>
  <si>
    <t>00524102</t>
  </si>
  <si>
    <t>Zpracování výrobní dokumentace výplní otvorů vč. konzultace a odsouhlasení na OPP a NPÚ</t>
  </si>
  <si>
    <t/>
  </si>
  <si>
    <t>SUM</t>
  </si>
  <si>
    <t>Poznámky uchazeče k zadání</t>
  </si>
  <si>
    <t>POPUZIV</t>
  </si>
  <si>
    <t>END</t>
  </si>
  <si>
    <t>1.pp : (5,81+55,39+20,52+54,22+8,54)*0,21</t>
  </si>
  <si>
    <t>Položka pořadí 1 : 30.34080</t>
  </si>
  <si>
    <t>Položka pořadí 3 : 30.34080*5</t>
  </si>
  <si>
    <t>Položka pořadí 5 : 30.34080</t>
  </si>
  <si>
    <t>Omítka vápenná vnitřního ostění - štuková, s použitím suché maltové směsi</t>
  </si>
  <si>
    <t>(0,85+1,0*2)*0,65*3</t>
  </si>
  <si>
    <t>(1,15+2,2*2)*0,65*3</t>
  </si>
  <si>
    <t>(1,3+2,27*2)*0,65*7</t>
  </si>
  <si>
    <t>(1,0+2,14*2)*0,65</t>
  </si>
  <si>
    <t>(0,5+0,8*2)*0,65*11</t>
  </si>
  <si>
    <t>(1,15+3,1*2)*0,65*3</t>
  </si>
  <si>
    <t>(1,3+2,0*2)*0,65</t>
  </si>
  <si>
    <t>(1,15+2,25*2)*0,65*4</t>
  </si>
  <si>
    <t>(1,05+3,1*2)*0,65</t>
  </si>
  <si>
    <t>(1,15+1,0*2)*0,65*3</t>
  </si>
  <si>
    <t>(0,5+0,55*2)*0,65*4</t>
  </si>
  <si>
    <t>(1,66+1,7*2)*0,65</t>
  </si>
  <si>
    <t>(0,7+2,1*2)*0,65*5</t>
  </si>
  <si>
    <t>(0,4+0,8*2)*0,65*2</t>
  </si>
  <si>
    <t>(1,0+2,2*2)*0,65</t>
  </si>
  <si>
    <t>Položka pořadí 41 : 50.16000*0,65</t>
  </si>
  <si>
    <t>(0,85+1,0*2)*0,5*3</t>
  </si>
  <si>
    <t>(1,15+2,2*2)*0,5*3</t>
  </si>
  <si>
    <t>(1,3+2,27*2)*0,5*7</t>
  </si>
  <si>
    <t>(1,0+2,14*2)*0,5</t>
  </si>
  <si>
    <t>(0,5+0,8*2)*0,5*11</t>
  </si>
  <si>
    <t>(1,15+3,1*2)*0,5*3</t>
  </si>
  <si>
    <t>(1,3+2,0*2)*0,5</t>
  </si>
  <si>
    <t>(1,15+2,25*2)*0,5*4</t>
  </si>
  <si>
    <t>(1,05+3,1*2)*0,5</t>
  </si>
  <si>
    <t>(1,15+1,0*2)*0,5*3</t>
  </si>
  <si>
    <t>(0,5+0,55*2)*0,5*4</t>
  </si>
  <si>
    <t>(1,66+1,7*2)*0,5</t>
  </si>
  <si>
    <t>(0,7+2,1*2)*0,5*5</t>
  </si>
  <si>
    <t>(0,4+0,8*2)*0,5*2</t>
  </si>
  <si>
    <t>(1,0+2,2*2)*0,5</t>
  </si>
  <si>
    <t>Položka pořadí 13 : 144.48000</t>
  </si>
  <si>
    <t>1.pp : (5,81+55,39+20,52+54,22+8,54)</t>
  </si>
  <si>
    <t>Položka pořadí 13 : 144.48000*1,01</t>
  </si>
  <si>
    <t>dvůr SZ : 25,8*1,5</t>
  </si>
  <si>
    <t>dvůr JZ : 10,0*1,5</t>
  </si>
  <si>
    <t>dvůr SZ : 25,8*13,0</t>
  </si>
  <si>
    <t>dvůr JZ : 10,0*8,0</t>
  </si>
  <si>
    <t>Položka pořadí 16 : 415.40000</t>
  </si>
  <si>
    <t>dvůr zahrada : 8,0</t>
  </si>
  <si>
    <t>Položka pořadí 20 : 415.40000</t>
  </si>
  <si>
    <t>dvůr SZ : 25,8</t>
  </si>
  <si>
    <t>dvůr JZ : 10,0</t>
  </si>
  <si>
    <t>Položka pořadí 23 : 35.80000</t>
  </si>
  <si>
    <t>0,85*0,62*8+0,85*1,0*3+1,15*2,2*3+1,3*2,27*7+1,0*2,14+0,5*0,8*11+1,15*3,1*3+1,3*2,0+1,15*2,25*4+1,05*3,1+1,15*1,0*3+0,5*0,55*4+1,66*1,7</t>
  </si>
  <si>
    <t>0,7*2,1*5+0,4*0,8*2+1,0*2,2</t>
  </si>
  <si>
    <t>0,85*8+0,85*3+1,15*3+1,3*7+1,0+0,5*11+1,15*3+1,3+1,15*4+1,15*3+0,5*4+1,66+0,7*5+0,4*2+1,0</t>
  </si>
  <si>
    <t>1.pp : 312,16</t>
  </si>
  <si>
    <t>(19,5+21,92+23,74+21,59+19,38+10,38+10,38+6,05+20,65+20,98+9,63+6,8+11,81+17,68+17,83+19,21+25,04+22,35+23,6)*2,8</t>
  </si>
  <si>
    <t>-(1,1+0,8*0,6*8+2*1,97+2*22,1*1,97+3*0,85*1+0,5*0,55+0,7*2,1)</t>
  </si>
  <si>
    <t>-(2*4,54+2*1,12+2*4,47+2*1,125+2*1,75+2*1,43+2*0,9+2*1,06+2*1,4+2*0,9+2*1,1+2*1,06+2*0,9+1)*2,0</t>
  </si>
  <si>
    <t>Položka pořadí 31 : 312.16000</t>
  </si>
  <si>
    <t>Položka pořadí 32 : 730.58700</t>
  </si>
  <si>
    <t>Položka pořadí 41 : 50.16000</t>
  </si>
  <si>
    <t>1.pp - sklepní koje : (5,74+7,6+4,54+4,22*2+3,52+6,87)*2,8</t>
  </si>
  <si>
    <t>Položka pořadí 37 : 102.78800*0,01</t>
  </si>
  <si>
    <t>Položka pořadí 38 : 102.78792*0,024</t>
  </si>
  <si>
    <t>Kastlové okno REPASE, rozměry 1150x2400 mm</t>
  </si>
  <si>
    <t>Kastlové okno REPASE, rozměry 1300x2270 mm</t>
  </si>
  <si>
    <t>Kastlové balkonové dveře REPASE, rozměry 1300x3100 mm</t>
  </si>
  <si>
    <t>Kastlové balkonové dveře REPASE, rozměry 1150x3100 mm</t>
  </si>
  <si>
    <t>Kastlové okno REPASE, rozměry 1150x2270 mm</t>
  </si>
  <si>
    <t>Ocelové okno NOVÉ, rozměry 850x1000 mm vč. příslušenství</t>
  </si>
  <si>
    <t>09/P</t>
  </si>
  <si>
    <t>Kastlové okno REPLIKA, rozměry 1300x2270 mm</t>
  </si>
  <si>
    <t>Kastlové okno REPLIKA, rozměry 1000x2140 mm</t>
  </si>
  <si>
    <t>Dřevěné dveře 2kř., REPASE, rozměry 1360x2250 mm</t>
  </si>
  <si>
    <t>Dřevěné dveře 2kř., REPASE, rozměry 1600x4000 mm</t>
  </si>
  <si>
    <t>Kastlové okno REPLIKA, rozměry 1300x2000 mm</t>
  </si>
  <si>
    <t>18/P</t>
  </si>
  <si>
    <t>Kastlové okno REPLIKA, rozměry 1150x2250 mm</t>
  </si>
  <si>
    <t>19/P</t>
  </si>
  <si>
    <t>Dřevěné dveře 1kř., REPLIKA, rozměry 1050x3100 mm</t>
  </si>
  <si>
    <t>Kastlové okno REPLIKA, rozměry 1150x1000 mm</t>
  </si>
  <si>
    <t>Kastlové okno REPLIKA, rozměry 500x550 mm</t>
  </si>
  <si>
    <t>Kastlové okno REPLIKA, rozměry 1660x1700 mm</t>
  </si>
  <si>
    <t>Dřevěné dveře 2kř., REPASE. rozměry 1680x2920 mm</t>
  </si>
  <si>
    <t>Kastlové okno REPLIKA, rozměry 700x2100 mm</t>
  </si>
  <si>
    <t>27/P</t>
  </si>
  <si>
    <t>Kastlové okno REPLIKA, rozměry 400x800 mm</t>
  </si>
  <si>
    <t>28/P</t>
  </si>
  <si>
    <t>Kastlové balkonové dveře REPLIKA, rozměry 1000x2200 mm</t>
  </si>
  <si>
    <t>(0,85*2+1,0*2)*3</t>
  </si>
  <si>
    <t>(1,15*2+2,2*2)*3</t>
  </si>
  <si>
    <t>(1,3*2+2,27*2)*7</t>
  </si>
  <si>
    <t>(1,0*2+2,14*2)</t>
  </si>
  <si>
    <t>(0,5*2+0,8*2)*11</t>
  </si>
  <si>
    <t>(1,15*2+3,1*2)*3</t>
  </si>
  <si>
    <t>(1,3*2+2,0*2)</t>
  </si>
  <si>
    <t>(1,15*2+2,25*2)*4</t>
  </si>
  <si>
    <t>(1,05*2+3,1*2)</t>
  </si>
  <si>
    <t>(1,15*2+1,0*2)*3</t>
  </si>
  <si>
    <t>(0,5*2+0,55*2)*4</t>
  </si>
  <si>
    <t>(1,66*2+1,7*2)</t>
  </si>
  <si>
    <t>(0,7*2+2,1*2)*5</t>
  </si>
  <si>
    <t>(0,4*2+0,8*2)*2</t>
  </si>
  <si>
    <t>(1,0*2+2,2*2)</t>
  </si>
  <si>
    <t>Položka pořadí 34 : 1042.74700</t>
  </si>
  <si>
    <t>Položka pořadí 9 : 145.07350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</si>
</sst>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4" t="s">
        <v>40</v>
      </c>
    </row>
    <row r="2" spans="1:7" ht="57.75" customHeight="1">
      <c r="A2" s="217" t="s">
        <v>41</v>
      </c>
      <c r="B2" s="217"/>
      <c r="C2" s="217"/>
      <c r="D2" s="217"/>
      <c r="E2" s="217"/>
      <c r="F2" s="217"/>
      <c r="G2" s="217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1"/>
  <sheetViews>
    <sheetView showGridLines="0" topLeftCell="B1" zoomScaleNormal="100" zoomScaleSheetLayoutView="75" workbookViewId="0">
      <selection activeCell="M6" sqref="M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38</v>
      </c>
      <c r="B1" s="243" t="s">
        <v>4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>
      <c r="A2" s="4"/>
      <c r="B2" s="76" t="s">
        <v>24</v>
      </c>
      <c r="C2" s="77"/>
      <c r="D2" s="78" t="s">
        <v>43</v>
      </c>
      <c r="E2" s="216" t="s">
        <v>44</v>
      </c>
      <c r="F2" s="79"/>
      <c r="G2" s="80"/>
      <c r="H2" s="79"/>
      <c r="I2" s="80"/>
      <c r="J2" s="81"/>
      <c r="O2" s="2"/>
    </row>
    <row r="3" spans="1:15" ht="23.25" hidden="1" customHeight="1">
      <c r="A3" s="4"/>
      <c r="B3" s="82"/>
      <c r="C3" s="77"/>
      <c r="D3" s="83"/>
      <c r="E3" s="83"/>
      <c r="F3" s="84"/>
      <c r="G3" s="84"/>
      <c r="H3" s="77"/>
      <c r="I3" s="85"/>
      <c r="J3" s="86"/>
    </row>
    <row r="4" spans="1:15" ht="23.25" customHeight="1">
      <c r="A4" s="4"/>
      <c r="B4" s="87"/>
      <c r="C4" s="88"/>
      <c r="D4" s="89"/>
      <c r="E4" s="89"/>
      <c r="F4" s="90"/>
      <c r="G4" s="91"/>
      <c r="H4" s="90"/>
      <c r="I4" s="91"/>
      <c r="J4" s="92"/>
    </row>
    <row r="5" spans="1:15" ht="24" customHeight="1">
      <c r="A5" s="4"/>
      <c r="B5" s="43" t="s">
        <v>23</v>
      </c>
      <c r="C5" s="5"/>
      <c r="D5" s="93" t="s">
        <v>45</v>
      </c>
      <c r="E5" s="26"/>
      <c r="F5" s="26"/>
      <c r="G5" s="26"/>
      <c r="H5" s="27" t="s">
        <v>42</v>
      </c>
      <c r="I5" s="93" t="s">
        <v>49</v>
      </c>
      <c r="J5" s="11"/>
    </row>
    <row r="6" spans="1:15" ht="15.75" customHeight="1">
      <c r="A6" s="4"/>
      <c r="B6" s="38"/>
      <c r="C6" s="26"/>
      <c r="D6" s="93" t="s">
        <v>46</v>
      </c>
      <c r="E6" s="26"/>
      <c r="F6" s="26"/>
      <c r="G6" s="26"/>
      <c r="H6" s="27" t="s">
        <v>36</v>
      </c>
      <c r="I6" s="93" t="s">
        <v>50</v>
      </c>
      <c r="J6" s="11"/>
    </row>
    <row r="7" spans="1:15" ht="15.75" customHeight="1">
      <c r="A7" s="4"/>
      <c r="B7" s="39"/>
      <c r="C7" s="95" t="s">
        <v>48</v>
      </c>
      <c r="D7" s="94" t="s">
        <v>47</v>
      </c>
      <c r="E7" s="32"/>
      <c r="F7" s="32"/>
      <c r="G7" s="32"/>
      <c r="H7" s="33"/>
      <c r="I7" s="32"/>
      <c r="J7" s="47"/>
    </row>
    <row r="8" spans="1:15" ht="24" hidden="1" customHeight="1">
      <c r="A8" s="4"/>
      <c r="B8" s="43" t="s">
        <v>21</v>
      </c>
      <c r="C8" s="5"/>
      <c r="D8" s="96" t="s">
        <v>51</v>
      </c>
      <c r="E8" s="5"/>
      <c r="F8" s="5"/>
      <c r="G8" s="42"/>
      <c r="H8" s="27" t="s">
        <v>42</v>
      </c>
      <c r="I8" s="93" t="s">
        <v>55</v>
      </c>
      <c r="J8" s="11"/>
    </row>
    <row r="9" spans="1:15" ht="15.75" hidden="1" customHeight="1">
      <c r="A9" s="4"/>
      <c r="B9" s="4"/>
      <c r="C9" s="5"/>
      <c r="D9" s="96" t="s">
        <v>52</v>
      </c>
      <c r="E9" s="5"/>
      <c r="F9" s="5"/>
      <c r="G9" s="42"/>
      <c r="H9" s="27" t="s">
        <v>36</v>
      </c>
      <c r="I9" s="93" t="s">
        <v>56</v>
      </c>
      <c r="J9" s="11"/>
    </row>
    <row r="10" spans="1:15" ht="15.75" hidden="1" customHeight="1">
      <c r="A10" s="4"/>
      <c r="B10" s="48"/>
      <c r="C10" s="95" t="s">
        <v>54</v>
      </c>
      <c r="D10" s="97" t="s">
        <v>53</v>
      </c>
      <c r="E10" s="51"/>
      <c r="F10" s="51"/>
      <c r="G10" s="49"/>
      <c r="H10" s="49"/>
      <c r="I10" s="50"/>
      <c r="J10" s="47"/>
    </row>
    <row r="11" spans="1:15" ht="24" customHeight="1">
      <c r="A11" s="4"/>
      <c r="B11" s="43" t="s">
        <v>20</v>
      </c>
      <c r="C11" s="5"/>
      <c r="D11" s="236"/>
      <c r="E11" s="236"/>
      <c r="F11" s="236"/>
      <c r="G11" s="236"/>
      <c r="H11" s="27" t="s">
        <v>42</v>
      </c>
      <c r="I11" s="99"/>
      <c r="J11" s="11"/>
    </row>
    <row r="12" spans="1:15" ht="15.75" customHeight="1">
      <c r="A12" s="4"/>
      <c r="B12" s="38"/>
      <c r="C12" s="26"/>
      <c r="D12" s="241"/>
      <c r="E12" s="241"/>
      <c r="F12" s="241"/>
      <c r="G12" s="241"/>
      <c r="H12" s="27" t="s">
        <v>36</v>
      </c>
      <c r="I12" s="99"/>
      <c r="J12" s="11"/>
    </row>
    <row r="13" spans="1:15" ht="15.75" customHeight="1">
      <c r="A13" s="4"/>
      <c r="B13" s="39"/>
      <c r="C13" s="98"/>
      <c r="D13" s="242"/>
      <c r="E13" s="242"/>
      <c r="F13" s="242"/>
      <c r="G13" s="242"/>
      <c r="H13" s="28"/>
      <c r="I13" s="32"/>
      <c r="J13" s="47"/>
    </row>
    <row r="14" spans="1:15" ht="24" hidden="1" customHeight="1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4"/>
      <c r="B15" s="48" t="s">
        <v>34</v>
      </c>
      <c r="C15" s="68"/>
      <c r="D15" s="49"/>
      <c r="E15" s="235"/>
      <c r="F15" s="235"/>
      <c r="G15" s="237"/>
      <c r="H15" s="237"/>
      <c r="I15" s="237" t="s">
        <v>31</v>
      </c>
      <c r="J15" s="238"/>
    </row>
    <row r="16" spans="1:15" ht="23.25" customHeight="1">
      <c r="A16" s="163" t="s">
        <v>26</v>
      </c>
      <c r="B16" s="53" t="s">
        <v>26</v>
      </c>
      <c r="C16" s="54"/>
      <c r="D16" s="55"/>
      <c r="E16" s="239"/>
      <c r="F16" s="240"/>
      <c r="G16" s="239"/>
      <c r="H16" s="240"/>
      <c r="I16" s="239">
        <f>SUMIF(F51:F67,A16,I51:I67)+SUMIF(F51:F67,"PSU",I51:I67)</f>
        <v>0</v>
      </c>
      <c r="J16" s="252"/>
    </row>
    <row r="17" spans="1:10" ht="23.25" customHeight="1">
      <c r="A17" s="163" t="s">
        <v>27</v>
      </c>
      <c r="B17" s="53" t="s">
        <v>27</v>
      </c>
      <c r="C17" s="54"/>
      <c r="D17" s="55"/>
      <c r="E17" s="239"/>
      <c r="F17" s="240"/>
      <c r="G17" s="239"/>
      <c r="H17" s="240"/>
      <c r="I17" s="239">
        <f>SUMIF(F51:F67,A17,I51:I67)</f>
        <v>0</v>
      </c>
      <c r="J17" s="252"/>
    </row>
    <row r="18" spans="1:10" ht="23.25" customHeight="1">
      <c r="A18" s="163" t="s">
        <v>28</v>
      </c>
      <c r="B18" s="53" t="s">
        <v>28</v>
      </c>
      <c r="C18" s="54"/>
      <c r="D18" s="55"/>
      <c r="E18" s="239"/>
      <c r="F18" s="240"/>
      <c r="G18" s="239"/>
      <c r="H18" s="240"/>
      <c r="I18" s="239">
        <f>SUMIF(F51:F67,A18,I51:I67)</f>
        <v>0</v>
      </c>
      <c r="J18" s="252"/>
    </row>
    <row r="19" spans="1:10" ht="23.25" customHeight="1">
      <c r="A19" s="163" t="s">
        <v>97</v>
      </c>
      <c r="B19" s="53" t="s">
        <v>29</v>
      </c>
      <c r="C19" s="54"/>
      <c r="D19" s="55"/>
      <c r="E19" s="239"/>
      <c r="F19" s="240"/>
      <c r="G19" s="239"/>
      <c r="H19" s="240"/>
      <c r="I19" s="239">
        <f>SUMIF(F51:F67,A19,I51:I67)</f>
        <v>0</v>
      </c>
      <c r="J19" s="252"/>
    </row>
    <row r="20" spans="1:10" ht="23.25" customHeight="1">
      <c r="A20" s="163" t="s">
        <v>98</v>
      </c>
      <c r="B20" s="53" t="s">
        <v>30</v>
      </c>
      <c r="C20" s="54"/>
      <c r="D20" s="55"/>
      <c r="E20" s="239"/>
      <c r="F20" s="240"/>
      <c r="G20" s="239"/>
      <c r="H20" s="240"/>
      <c r="I20" s="239">
        <f>SUMIF(F51:F67,A20,I51:I67)</f>
        <v>0</v>
      </c>
      <c r="J20" s="252"/>
    </row>
    <row r="21" spans="1:10" ht="23.25" customHeight="1">
      <c r="A21" s="4"/>
      <c r="B21" s="70" t="s">
        <v>31</v>
      </c>
      <c r="C21" s="71"/>
      <c r="D21" s="72"/>
      <c r="E21" s="253"/>
      <c r="F21" s="254"/>
      <c r="G21" s="253"/>
      <c r="H21" s="254"/>
      <c r="I21" s="253">
        <f>SUM(I16:J20)</f>
        <v>0</v>
      </c>
      <c r="J21" s="259"/>
    </row>
    <row r="22" spans="1:10" ht="33" customHeight="1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4"/>
      <c r="B23" s="53" t="s">
        <v>13</v>
      </c>
      <c r="C23" s="54"/>
      <c r="D23" s="55"/>
      <c r="E23" s="56">
        <v>15</v>
      </c>
      <c r="F23" s="57" t="s">
        <v>0</v>
      </c>
      <c r="G23" s="250">
        <f>ZakladDPHSniVypocet</f>
        <v>0</v>
      </c>
      <c r="H23" s="251"/>
      <c r="I23" s="251"/>
      <c r="J23" s="58" t="str">
        <f t="shared" ref="J23:J28" si="0">Mena</f>
        <v>CZK</v>
      </c>
    </row>
    <row r="24" spans="1:10" ht="23.25" customHeight="1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57">
        <f>ZakladDPHSni*SazbaDPH1/100</f>
        <v>0</v>
      </c>
      <c r="H24" s="258"/>
      <c r="I24" s="258"/>
      <c r="J24" s="58" t="str">
        <f t="shared" si="0"/>
        <v>CZK</v>
      </c>
    </row>
    <row r="25" spans="1:10" ht="23.25" customHeight="1">
      <c r="A25" s="4"/>
      <c r="B25" s="53" t="s">
        <v>15</v>
      </c>
      <c r="C25" s="54"/>
      <c r="D25" s="55"/>
      <c r="E25" s="56">
        <v>21</v>
      </c>
      <c r="F25" s="57" t="s">
        <v>0</v>
      </c>
      <c r="G25" s="250">
        <f>ZakladDPHZaklVypocet</f>
        <v>0</v>
      </c>
      <c r="H25" s="251"/>
      <c r="I25" s="251"/>
      <c r="J25" s="58" t="str">
        <f t="shared" si="0"/>
        <v>CZK</v>
      </c>
    </row>
    <row r="26" spans="1:10" ht="23.25" customHeight="1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46">
        <f>ZakladDPHZakl*SazbaDPH2/100</f>
        <v>0</v>
      </c>
      <c r="H26" s="247"/>
      <c r="I26" s="247"/>
      <c r="J26" s="52" t="str">
        <f t="shared" si="0"/>
        <v>CZK</v>
      </c>
    </row>
    <row r="27" spans="1:10" ht="23.25" customHeight="1" thickBot="1">
      <c r="A27" s="4"/>
      <c r="B27" s="44" t="s">
        <v>5</v>
      </c>
      <c r="C27" s="20"/>
      <c r="D27" s="23"/>
      <c r="E27" s="20"/>
      <c r="F27" s="21"/>
      <c r="G27" s="248">
        <f>0</f>
        <v>0</v>
      </c>
      <c r="H27" s="248"/>
      <c r="I27" s="248"/>
      <c r="J27" s="59" t="str">
        <f t="shared" si="0"/>
        <v>CZK</v>
      </c>
    </row>
    <row r="28" spans="1:10" ht="27.75" hidden="1" customHeight="1" thickBot="1">
      <c r="A28" s="4"/>
      <c r="B28" s="132" t="s">
        <v>25</v>
      </c>
      <c r="C28" s="133"/>
      <c r="D28" s="133"/>
      <c r="E28" s="134"/>
      <c r="F28" s="135"/>
      <c r="G28" s="255">
        <f>ZakladDPHSniVypocet+ZakladDPHZaklVypocet</f>
        <v>0</v>
      </c>
      <c r="H28" s="255"/>
      <c r="I28" s="255"/>
      <c r="J28" s="136" t="str">
        <f t="shared" si="0"/>
        <v>CZK</v>
      </c>
    </row>
    <row r="29" spans="1:10" ht="27.75" customHeight="1" thickBot="1">
      <c r="A29" s="4"/>
      <c r="B29" s="132" t="s">
        <v>37</v>
      </c>
      <c r="C29" s="137"/>
      <c r="D29" s="137"/>
      <c r="E29" s="137"/>
      <c r="F29" s="137"/>
      <c r="G29" s="249">
        <f>ZakladDPHSni+DPHSni+ZakladDPHZakl+DPHZakl+Zaokrouhleni</f>
        <v>0</v>
      </c>
      <c r="H29" s="249"/>
      <c r="I29" s="249"/>
      <c r="J29" s="138" t="s">
        <v>64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12</v>
      </c>
      <c r="D32" s="36"/>
      <c r="E32" s="36"/>
      <c r="F32" s="19" t="s">
        <v>11</v>
      </c>
      <c r="G32" s="36"/>
      <c r="H32" s="37"/>
      <c r="I32" s="36"/>
      <c r="J32" s="12"/>
    </row>
    <row r="33" spans="1:10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>
      <c r="A35" s="4"/>
      <c r="B35" s="4"/>
      <c r="C35" s="5"/>
      <c r="D35" s="256" t="s">
        <v>2</v>
      </c>
      <c r="E35" s="256"/>
      <c r="F35" s="5"/>
      <c r="G35" s="42"/>
      <c r="H35" s="13" t="s">
        <v>3</v>
      </c>
      <c r="I35" s="42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3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customHeight="1">
      <c r="A38" s="104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4">
        <v>1</v>
      </c>
      <c r="B39" s="114" t="s">
        <v>57</v>
      </c>
      <c r="C39" s="224"/>
      <c r="D39" s="225"/>
      <c r="E39" s="225"/>
      <c r="F39" s="121">
        <f>'SO 01 1 Pol'!AE204+'SO 02 1 Pol'!AE222</f>
        <v>0</v>
      </c>
      <c r="G39" s="122">
        <f>'SO 01 1 Pol'!AF204+'SO 02 1 Pol'!AF222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customHeight="1">
      <c r="A40" s="104">
        <v>2</v>
      </c>
      <c r="B40" s="105" t="s">
        <v>58</v>
      </c>
      <c r="C40" s="226" t="s">
        <v>59</v>
      </c>
      <c r="D40" s="227"/>
      <c r="E40" s="227"/>
      <c r="F40" s="124">
        <f>'SO 01 1 Pol'!AE204</f>
        <v>0</v>
      </c>
      <c r="G40" s="125">
        <f>'SO 01 1 Pol'!AF204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customHeight="1">
      <c r="A41" s="104">
        <v>3</v>
      </c>
      <c r="B41" s="106" t="s">
        <v>60</v>
      </c>
      <c r="C41" s="228" t="s">
        <v>59</v>
      </c>
      <c r="D41" s="229"/>
      <c r="E41" s="229"/>
      <c r="F41" s="126">
        <f>'SO 01 1 Pol'!AE204</f>
        <v>0</v>
      </c>
      <c r="G41" s="127">
        <f>'SO 01 1 Pol'!AF204</f>
        <v>0</v>
      </c>
      <c r="H41" s="127">
        <f>(F41*SazbaDPH1/100)+(G41*SazbaDPH2/100)</f>
        <v>0</v>
      </c>
      <c r="I41" s="127">
        <f>F41+G41+H41</f>
        <v>0</v>
      </c>
      <c r="J41" s="107" t="str">
        <f>IF(CenaCelkemVypocet=0,"",I41/CenaCelkemVypocet*100)</f>
        <v/>
      </c>
    </row>
    <row r="42" spans="1:10" ht="25.5" customHeight="1">
      <c r="A42" s="104">
        <v>2</v>
      </c>
      <c r="B42" s="105" t="s">
        <v>61</v>
      </c>
      <c r="C42" s="226" t="s">
        <v>62</v>
      </c>
      <c r="D42" s="227"/>
      <c r="E42" s="227"/>
      <c r="F42" s="124">
        <f>'SO 02 1 Pol'!AE222</f>
        <v>0</v>
      </c>
      <c r="G42" s="125">
        <f>'SO 02 1 Pol'!AF222</f>
        <v>0</v>
      </c>
      <c r="H42" s="125">
        <f>(F42*SazbaDPH1/100)+(G42*SazbaDPH2/100)</f>
        <v>0</v>
      </c>
      <c r="I42" s="125">
        <f>F42+G42+H42</f>
        <v>0</v>
      </c>
      <c r="J42" s="108" t="str">
        <f>IF(CenaCelkemVypocet=0,"",I42/CenaCelkemVypocet*100)</f>
        <v/>
      </c>
    </row>
    <row r="43" spans="1:10" ht="25.5" customHeight="1">
      <c r="A43" s="104">
        <v>3</v>
      </c>
      <c r="B43" s="116" t="s">
        <v>60</v>
      </c>
      <c r="C43" s="230" t="s">
        <v>62</v>
      </c>
      <c r="D43" s="231"/>
      <c r="E43" s="231"/>
      <c r="F43" s="128">
        <f>'SO 02 1 Pol'!AE222</f>
        <v>0</v>
      </c>
      <c r="G43" s="129">
        <f>'SO 02 1 Pol'!AF222</f>
        <v>0</v>
      </c>
      <c r="H43" s="129">
        <f>(F43*SazbaDPH1/100)+(G43*SazbaDPH2/100)</f>
        <v>0</v>
      </c>
      <c r="I43" s="129">
        <f>F43+G43+H43</f>
        <v>0</v>
      </c>
      <c r="J43" s="117" t="str">
        <f>IF(CenaCelkemVypocet=0,"",I43/CenaCelkemVypocet*100)</f>
        <v/>
      </c>
    </row>
    <row r="44" spans="1:10" ht="25.5" customHeight="1">
      <c r="A44" s="104"/>
      <c r="B44" s="232" t="s">
        <v>63</v>
      </c>
      <c r="C44" s="233"/>
      <c r="D44" s="233"/>
      <c r="E44" s="234"/>
      <c r="F44" s="130">
        <f>SUMIF(A39:A43,"=1",F39:F43)</f>
        <v>0</v>
      </c>
      <c r="G44" s="131">
        <f>SUMIF(A39:A43,"=1",G39:G43)</f>
        <v>0</v>
      </c>
      <c r="H44" s="131">
        <f>SUMIF(A39:A43,"=1",H39:H43)</f>
        <v>0</v>
      </c>
      <c r="I44" s="131">
        <f>SUMIF(A39:A43,"=1",I39:I43)</f>
        <v>0</v>
      </c>
      <c r="J44" s="109">
        <f>SUMIF(A39:A43,"=1",J39:J43)</f>
        <v>0</v>
      </c>
    </row>
    <row r="48" spans="1:10" ht="15.75">
      <c r="B48" s="139" t="s">
        <v>65</v>
      </c>
    </row>
    <row r="50" spans="1:10" ht="25.5" customHeight="1">
      <c r="A50" s="140"/>
      <c r="B50" s="144" t="s">
        <v>18</v>
      </c>
      <c r="C50" s="144" t="s">
        <v>6</v>
      </c>
      <c r="D50" s="145"/>
      <c r="E50" s="145"/>
      <c r="F50" s="148" t="s">
        <v>66</v>
      </c>
      <c r="G50" s="148"/>
      <c r="H50" s="148"/>
      <c r="I50" s="148" t="s">
        <v>31</v>
      </c>
      <c r="J50" s="148" t="s">
        <v>0</v>
      </c>
    </row>
    <row r="51" spans="1:10" ht="25.5" customHeight="1">
      <c r="A51" s="141"/>
      <c r="B51" s="149" t="s">
        <v>60</v>
      </c>
      <c r="C51" s="222" t="s">
        <v>67</v>
      </c>
      <c r="D51" s="223"/>
      <c r="E51" s="223"/>
      <c r="F51" s="155" t="s">
        <v>26</v>
      </c>
      <c r="G51" s="156"/>
      <c r="H51" s="156"/>
      <c r="I51" s="156">
        <f>'SO 01 1 Pol'!G7+'SO 02 1 Pol'!G7</f>
        <v>0</v>
      </c>
      <c r="J51" s="151" t="str">
        <f>IF(I68=0,"",I51/I68*100)</f>
        <v/>
      </c>
    </row>
    <row r="52" spans="1:10" ht="25.5" customHeight="1">
      <c r="A52" s="141"/>
      <c r="B52" s="143" t="s">
        <v>68</v>
      </c>
      <c r="C52" s="218" t="s">
        <v>69</v>
      </c>
      <c r="D52" s="219"/>
      <c r="E52" s="219"/>
      <c r="F52" s="157" t="s">
        <v>26</v>
      </c>
      <c r="G52" s="158"/>
      <c r="H52" s="158"/>
      <c r="I52" s="158">
        <f>'SO 01 1 Pol'!G24</f>
        <v>0</v>
      </c>
      <c r="J52" s="152" t="str">
        <f>IF(I68=0,"",I52/I68*100)</f>
        <v/>
      </c>
    </row>
    <row r="53" spans="1:10" ht="25.5" customHeight="1">
      <c r="A53" s="141"/>
      <c r="B53" s="143" t="s">
        <v>70</v>
      </c>
      <c r="C53" s="218" t="s">
        <v>71</v>
      </c>
      <c r="D53" s="219"/>
      <c r="E53" s="219"/>
      <c r="F53" s="157" t="s">
        <v>26</v>
      </c>
      <c r="G53" s="158"/>
      <c r="H53" s="158"/>
      <c r="I53" s="158">
        <f>'SO 01 1 Pol'!G27+'SO 02 1 Pol'!G24</f>
        <v>0</v>
      </c>
      <c r="J53" s="152" t="str">
        <f>IF(I68=0,"",I53/I68*100)</f>
        <v/>
      </c>
    </row>
    <row r="54" spans="1:10" ht="25.5" customHeight="1">
      <c r="A54" s="141"/>
      <c r="B54" s="143" t="s">
        <v>72</v>
      </c>
      <c r="C54" s="218" t="s">
        <v>73</v>
      </c>
      <c r="D54" s="219"/>
      <c r="E54" s="219"/>
      <c r="F54" s="157" t="s">
        <v>26</v>
      </c>
      <c r="G54" s="158"/>
      <c r="H54" s="158"/>
      <c r="I54" s="158">
        <f>'SO 01 1 Pol'!G44+'SO 02 1 Pol'!G46</f>
        <v>0</v>
      </c>
      <c r="J54" s="152" t="str">
        <f>IF(I68=0,"",I54/I68*100)</f>
        <v/>
      </c>
    </row>
    <row r="55" spans="1:10" ht="25.5" customHeight="1">
      <c r="A55" s="141"/>
      <c r="B55" s="143" t="s">
        <v>74</v>
      </c>
      <c r="C55" s="218" t="s">
        <v>75</v>
      </c>
      <c r="D55" s="219"/>
      <c r="E55" s="219"/>
      <c r="F55" s="157" t="s">
        <v>26</v>
      </c>
      <c r="G55" s="158"/>
      <c r="H55" s="158"/>
      <c r="I55" s="158">
        <f>'SO 01 1 Pol'!G58+'SO 02 1 Pol'!G65</f>
        <v>0</v>
      </c>
      <c r="J55" s="152" t="str">
        <f>IF(I68=0,"",I55/I68*100)</f>
        <v/>
      </c>
    </row>
    <row r="56" spans="1:10" ht="25.5" customHeight="1">
      <c r="A56" s="141"/>
      <c r="B56" s="143" t="s">
        <v>76</v>
      </c>
      <c r="C56" s="218" t="s">
        <v>77</v>
      </c>
      <c r="D56" s="219"/>
      <c r="E56" s="219"/>
      <c r="F56" s="157" t="s">
        <v>26</v>
      </c>
      <c r="G56" s="158"/>
      <c r="H56" s="158"/>
      <c r="I56" s="158">
        <f>'SO 01 1 Pol'!G65+'SO 02 1 Pol'!G72</f>
        <v>0</v>
      </c>
      <c r="J56" s="152" t="str">
        <f>IF(I68=0,"",I56/I68*100)</f>
        <v/>
      </c>
    </row>
    <row r="57" spans="1:10" ht="25.5" customHeight="1">
      <c r="A57" s="141"/>
      <c r="B57" s="143" t="s">
        <v>78</v>
      </c>
      <c r="C57" s="218" t="s">
        <v>79</v>
      </c>
      <c r="D57" s="219"/>
      <c r="E57" s="219"/>
      <c r="F57" s="157" t="s">
        <v>26</v>
      </c>
      <c r="G57" s="158"/>
      <c r="H57" s="158"/>
      <c r="I57" s="158">
        <f>'SO 01 1 Pol'!G90+'SO 02 1 Pol'!G98</f>
        <v>0</v>
      </c>
      <c r="J57" s="152" t="str">
        <f>IF(I68=0,"",I57/I68*100)</f>
        <v/>
      </c>
    </row>
    <row r="58" spans="1:10" ht="25.5" customHeight="1">
      <c r="A58" s="141"/>
      <c r="B58" s="143" t="s">
        <v>80</v>
      </c>
      <c r="C58" s="218" t="s">
        <v>81</v>
      </c>
      <c r="D58" s="219"/>
      <c r="E58" s="219"/>
      <c r="F58" s="157" t="s">
        <v>26</v>
      </c>
      <c r="G58" s="158"/>
      <c r="H58" s="158"/>
      <c r="I58" s="158">
        <f>'SO 01 1 Pol'!G94+'SO 02 1 Pol'!G102</f>
        <v>0</v>
      </c>
      <c r="J58" s="152" t="str">
        <f>IF(I68=0,"",I58/I68*100)</f>
        <v/>
      </c>
    </row>
    <row r="59" spans="1:10" ht="25.5" customHeight="1">
      <c r="A59" s="141"/>
      <c r="B59" s="143" t="s">
        <v>82</v>
      </c>
      <c r="C59" s="218" t="s">
        <v>83</v>
      </c>
      <c r="D59" s="219"/>
      <c r="E59" s="219"/>
      <c r="F59" s="157" t="s">
        <v>26</v>
      </c>
      <c r="G59" s="158"/>
      <c r="H59" s="158"/>
      <c r="I59" s="158">
        <f>'SO 01 1 Pol'!G128+'SO 02 1 Pol'!G138</f>
        <v>0</v>
      </c>
      <c r="J59" s="152" t="str">
        <f>IF(I68=0,"",I59/I68*100)</f>
        <v/>
      </c>
    </row>
    <row r="60" spans="1:10" ht="25.5" customHeight="1">
      <c r="A60" s="141"/>
      <c r="B60" s="143" t="s">
        <v>84</v>
      </c>
      <c r="C60" s="218" t="s">
        <v>85</v>
      </c>
      <c r="D60" s="219"/>
      <c r="E60" s="219"/>
      <c r="F60" s="157" t="s">
        <v>27</v>
      </c>
      <c r="G60" s="158"/>
      <c r="H60" s="158"/>
      <c r="I60" s="158">
        <f>'SO 01 1 Pol'!G130+'SO 02 1 Pol'!G140</f>
        <v>0</v>
      </c>
      <c r="J60" s="152" t="str">
        <f>IF(I68=0,"",I60/I68*100)</f>
        <v/>
      </c>
    </row>
    <row r="61" spans="1:10" ht="25.5" customHeight="1">
      <c r="A61" s="141"/>
      <c r="B61" s="143" t="s">
        <v>86</v>
      </c>
      <c r="C61" s="218" t="s">
        <v>87</v>
      </c>
      <c r="D61" s="219"/>
      <c r="E61" s="219"/>
      <c r="F61" s="157" t="s">
        <v>27</v>
      </c>
      <c r="G61" s="158"/>
      <c r="H61" s="158"/>
      <c r="I61" s="158">
        <f>'SO 01 1 Pol'!G139+'SO 02 1 Pol'!G149</f>
        <v>0</v>
      </c>
      <c r="J61" s="152" t="str">
        <f>IF(I68=0,"",I61/I68*100)</f>
        <v/>
      </c>
    </row>
    <row r="62" spans="1:10" ht="25.5" customHeight="1">
      <c r="A62" s="141"/>
      <c r="B62" s="143" t="s">
        <v>88</v>
      </c>
      <c r="C62" s="218" t="s">
        <v>89</v>
      </c>
      <c r="D62" s="219"/>
      <c r="E62" s="219"/>
      <c r="F62" s="157" t="s">
        <v>27</v>
      </c>
      <c r="G62" s="158"/>
      <c r="H62" s="158"/>
      <c r="I62" s="158">
        <f>'SO 01 1 Pol'!G143+'SO 02 1 Pol'!G153</f>
        <v>0</v>
      </c>
      <c r="J62" s="152" t="str">
        <f>IF(I68=0,"",I62/I68*100)</f>
        <v/>
      </c>
    </row>
    <row r="63" spans="1:10" ht="25.5" customHeight="1">
      <c r="A63" s="141"/>
      <c r="B63" s="143" t="s">
        <v>90</v>
      </c>
      <c r="C63" s="218" t="s">
        <v>91</v>
      </c>
      <c r="D63" s="219"/>
      <c r="E63" s="219"/>
      <c r="F63" s="157" t="s">
        <v>27</v>
      </c>
      <c r="G63" s="158"/>
      <c r="H63" s="158"/>
      <c r="I63" s="158">
        <f>'SO 01 1 Pol'!G180+'SO 02 1 Pol'!G198</f>
        <v>0</v>
      </c>
      <c r="J63" s="152" t="str">
        <f>IF(I68=0,"",I63/I68*100)</f>
        <v/>
      </c>
    </row>
    <row r="64" spans="1:10" ht="25.5" customHeight="1">
      <c r="A64" s="141"/>
      <c r="B64" s="143" t="s">
        <v>92</v>
      </c>
      <c r="C64" s="218" t="s">
        <v>93</v>
      </c>
      <c r="D64" s="219"/>
      <c r="E64" s="219"/>
      <c r="F64" s="157" t="s">
        <v>28</v>
      </c>
      <c r="G64" s="158"/>
      <c r="H64" s="158"/>
      <c r="I64" s="158">
        <f>'SO 01 1 Pol'!G185+'SO 02 1 Pol'!G203</f>
        <v>0</v>
      </c>
      <c r="J64" s="152" t="str">
        <f>IF(I68=0,"",I64/I68*100)</f>
        <v/>
      </c>
    </row>
    <row r="65" spans="1:10" ht="25.5" customHeight="1">
      <c r="A65" s="141"/>
      <c r="B65" s="143" t="s">
        <v>94</v>
      </c>
      <c r="C65" s="218" t="s">
        <v>95</v>
      </c>
      <c r="D65" s="219"/>
      <c r="E65" s="219"/>
      <c r="F65" s="157" t="s">
        <v>96</v>
      </c>
      <c r="G65" s="158"/>
      <c r="H65" s="158"/>
      <c r="I65" s="158">
        <f>'SO 01 1 Pol'!G187+'SO 02 1 Pol'!G205</f>
        <v>0</v>
      </c>
      <c r="J65" s="152" t="str">
        <f>IF(I68=0,"",I65/I68*100)</f>
        <v/>
      </c>
    </row>
    <row r="66" spans="1:10" ht="25.5" customHeight="1">
      <c r="A66" s="141"/>
      <c r="B66" s="143" t="s">
        <v>97</v>
      </c>
      <c r="C66" s="218" t="s">
        <v>29</v>
      </c>
      <c r="D66" s="219"/>
      <c r="E66" s="219"/>
      <c r="F66" s="157" t="s">
        <v>97</v>
      </c>
      <c r="G66" s="158"/>
      <c r="H66" s="158"/>
      <c r="I66" s="158">
        <f>'SO 01 1 Pol'!G195+'SO 02 1 Pol'!G213</f>
        <v>0</v>
      </c>
      <c r="J66" s="152" t="str">
        <f>IF(I68=0,"",I66/I68*100)</f>
        <v/>
      </c>
    </row>
    <row r="67" spans="1:10" ht="25.5" customHeight="1">
      <c r="A67" s="141"/>
      <c r="B67" s="150" t="s">
        <v>98</v>
      </c>
      <c r="C67" s="220" t="s">
        <v>30</v>
      </c>
      <c r="D67" s="221"/>
      <c r="E67" s="221"/>
      <c r="F67" s="159" t="s">
        <v>98</v>
      </c>
      <c r="G67" s="160"/>
      <c r="H67" s="160"/>
      <c r="I67" s="160">
        <f>'SO 01 1 Pol'!G197+'SO 02 1 Pol'!G215</f>
        <v>0</v>
      </c>
      <c r="J67" s="153" t="str">
        <f>IF(I68=0,"",I67/I68*100)</f>
        <v/>
      </c>
    </row>
    <row r="68" spans="1:10" ht="25.5" customHeight="1">
      <c r="A68" s="142"/>
      <c r="B68" s="146" t="s">
        <v>1</v>
      </c>
      <c r="C68" s="146"/>
      <c r="D68" s="147"/>
      <c r="E68" s="147"/>
      <c r="F68" s="161"/>
      <c r="G68" s="162"/>
      <c r="H68" s="162"/>
      <c r="I68" s="162">
        <f>SUM(I51:I67)</f>
        <v>0</v>
      </c>
      <c r="J68" s="154">
        <f>SUM(J51:J67)</f>
        <v>0</v>
      </c>
    </row>
    <row r="69" spans="1:10">
      <c r="F69" s="102"/>
      <c r="G69" s="101"/>
      <c r="H69" s="102"/>
      <c r="I69" s="101"/>
      <c r="J69" s="103"/>
    </row>
    <row r="70" spans="1:10">
      <c r="F70" s="102"/>
      <c r="G70" s="101"/>
      <c r="H70" s="102"/>
      <c r="I70" s="101"/>
      <c r="J70" s="103"/>
    </row>
    <row r="71" spans="1:10">
      <c r="F71" s="102"/>
      <c r="G71" s="101"/>
      <c r="H71" s="102"/>
      <c r="I71" s="101"/>
      <c r="J71" s="103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B44:E44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C42:E42"/>
    <mergeCell ref="C43:E43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0" t="s">
        <v>7</v>
      </c>
      <c r="B1" s="260"/>
      <c r="C1" s="261"/>
      <c r="D1" s="260"/>
      <c r="E1" s="260"/>
      <c r="F1" s="260"/>
      <c r="G1" s="260"/>
    </row>
    <row r="2" spans="1:7" ht="24.95" customHeight="1">
      <c r="A2" s="75" t="s">
        <v>8</v>
      </c>
      <c r="B2" s="74"/>
      <c r="C2" s="262"/>
      <c r="D2" s="262"/>
      <c r="E2" s="262"/>
      <c r="F2" s="262"/>
      <c r="G2" s="263"/>
    </row>
    <row r="3" spans="1:7" ht="24.95" customHeight="1">
      <c r="A3" s="75" t="s">
        <v>9</v>
      </c>
      <c r="B3" s="74"/>
      <c r="C3" s="262"/>
      <c r="D3" s="262"/>
      <c r="E3" s="262"/>
      <c r="F3" s="262"/>
      <c r="G3" s="263"/>
    </row>
    <row r="4" spans="1:7" ht="24.95" customHeight="1">
      <c r="A4" s="75" t="s">
        <v>10</v>
      </c>
      <c r="B4" s="74"/>
      <c r="C4" s="262"/>
      <c r="D4" s="262"/>
      <c r="E4" s="262"/>
      <c r="F4" s="262"/>
      <c r="G4" s="263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4" t="s">
        <v>7</v>
      </c>
      <c r="B1" s="264"/>
      <c r="C1" s="264"/>
      <c r="D1" s="264"/>
      <c r="E1" s="264"/>
      <c r="F1" s="264"/>
      <c r="G1" s="264"/>
      <c r="AG1" t="s">
        <v>99</v>
      </c>
    </row>
    <row r="2" spans="1:60" ht="24.95" customHeight="1">
      <c r="A2" s="165" t="s">
        <v>8</v>
      </c>
      <c r="B2" s="74" t="s">
        <v>43</v>
      </c>
      <c r="C2" s="265" t="s">
        <v>44</v>
      </c>
      <c r="D2" s="266"/>
      <c r="E2" s="266"/>
      <c r="F2" s="266"/>
      <c r="G2" s="267"/>
      <c r="AG2" t="s">
        <v>100</v>
      </c>
    </row>
    <row r="3" spans="1:60" ht="24.95" customHeight="1">
      <c r="A3" s="165" t="s">
        <v>9</v>
      </c>
      <c r="B3" s="74" t="s">
        <v>58</v>
      </c>
      <c r="C3" s="265" t="s">
        <v>59</v>
      </c>
      <c r="D3" s="266"/>
      <c r="E3" s="266"/>
      <c r="F3" s="266"/>
      <c r="G3" s="267"/>
      <c r="AC3" s="100" t="s">
        <v>100</v>
      </c>
      <c r="AG3" t="s">
        <v>101</v>
      </c>
    </row>
    <row r="4" spans="1:60" ht="24.95" customHeight="1">
      <c r="A4" s="166" t="s">
        <v>10</v>
      </c>
      <c r="B4" s="167" t="s">
        <v>60</v>
      </c>
      <c r="C4" s="268" t="s">
        <v>59</v>
      </c>
      <c r="D4" s="269"/>
      <c r="E4" s="269"/>
      <c r="F4" s="269"/>
      <c r="G4" s="270"/>
      <c r="AG4" t="s">
        <v>102</v>
      </c>
    </row>
    <row r="5" spans="1:60">
      <c r="D5" s="164"/>
    </row>
    <row r="6" spans="1:60" ht="38.25">
      <c r="A6" s="173" t="s">
        <v>103</v>
      </c>
      <c r="B6" s="171" t="s">
        <v>104</v>
      </c>
      <c r="C6" s="171" t="s">
        <v>105</v>
      </c>
      <c r="D6" s="172" t="s">
        <v>106</v>
      </c>
      <c r="E6" s="173" t="s">
        <v>107</v>
      </c>
      <c r="F6" s="168" t="s">
        <v>108</v>
      </c>
      <c r="G6" s="173" t="s">
        <v>31</v>
      </c>
      <c r="H6" s="174" t="s">
        <v>32</v>
      </c>
      <c r="I6" s="174" t="s">
        <v>109</v>
      </c>
      <c r="J6" s="174" t="s">
        <v>33</v>
      </c>
      <c r="K6" s="174" t="s">
        <v>110</v>
      </c>
      <c r="L6" s="174" t="s">
        <v>111</v>
      </c>
      <c r="M6" s="174" t="s">
        <v>112</v>
      </c>
      <c r="N6" s="174" t="s">
        <v>113</v>
      </c>
      <c r="O6" s="174" t="s">
        <v>114</v>
      </c>
      <c r="P6" s="174" t="s">
        <v>115</v>
      </c>
      <c r="Q6" s="174" t="s">
        <v>116</v>
      </c>
      <c r="R6" s="174" t="s">
        <v>117</v>
      </c>
      <c r="S6" s="174" t="s">
        <v>118</v>
      </c>
      <c r="T6" s="174" t="s">
        <v>119</v>
      </c>
      <c r="U6" s="174" t="s">
        <v>120</v>
      </c>
      <c r="V6" s="174" t="s">
        <v>121</v>
      </c>
    </row>
    <row r="7" spans="1:60">
      <c r="A7" s="175" t="s">
        <v>122</v>
      </c>
      <c r="B7" s="177" t="s">
        <v>60</v>
      </c>
      <c r="C7" s="178" t="s">
        <v>67</v>
      </c>
      <c r="D7" s="179"/>
      <c r="E7" s="185"/>
      <c r="F7" s="190"/>
      <c r="G7" s="190">
        <f>SUMIF(AG8:AG23,"&lt;&gt;NOR",G8:G23)</f>
        <v>0</v>
      </c>
      <c r="H7" s="190"/>
      <c r="I7" s="190">
        <f>SUM(I8:I23)</f>
        <v>0</v>
      </c>
      <c r="J7" s="190"/>
      <c r="K7" s="190">
        <f>SUM(K8:K23)</f>
        <v>0</v>
      </c>
      <c r="L7" s="190"/>
      <c r="M7" s="190">
        <f>SUM(M8:M23)</f>
        <v>0</v>
      </c>
      <c r="N7" s="190"/>
      <c r="O7" s="190">
        <f>SUM(O8:O23)</f>
        <v>0</v>
      </c>
      <c r="P7" s="190"/>
      <c r="Q7" s="190">
        <f>SUM(Q8:Q23)</f>
        <v>0</v>
      </c>
      <c r="R7" s="190"/>
      <c r="S7" s="190"/>
      <c r="T7" s="190"/>
      <c r="U7" s="191">
        <f>SUM(U8:U23)</f>
        <v>359.32000000000005</v>
      </c>
      <c r="V7" s="190"/>
      <c r="AG7" t="s">
        <v>123</v>
      </c>
    </row>
    <row r="8" spans="1:60" outlineLevel="1">
      <c r="A8" s="170">
        <v>1</v>
      </c>
      <c r="B8" s="180" t="s">
        <v>124</v>
      </c>
      <c r="C8" s="209" t="s">
        <v>125</v>
      </c>
      <c r="D8" s="182" t="s">
        <v>126</v>
      </c>
      <c r="E8" s="186">
        <v>26.196660000000001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15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127</v>
      </c>
      <c r="S8" s="193" t="s">
        <v>128</v>
      </c>
      <c r="T8" s="193">
        <v>6.298</v>
      </c>
      <c r="U8" s="194">
        <f>ROUND(E8*T8,2)</f>
        <v>164.99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129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>
      <c r="A9" s="170"/>
      <c r="B9" s="180"/>
      <c r="C9" s="210" t="s">
        <v>130</v>
      </c>
      <c r="D9" s="183"/>
      <c r="E9" s="187">
        <v>26.196660000000001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131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170">
        <v>2</v>
      </c>
      <c r="B10" s="180" t="s">
        <v>132</v>
      </c>
      <c r="C10" s="209" t="s">
        <v>133</v>
      </c>
      <c r="D10" s="182" t="s">
        <v>126</v>
      </c>
      <c r="E10" s="186">
        <v>26.196660000000001</v>
      </c>
      <c r="F10" s="192"/>
      <c r="G10" s="193">
        <f>ROUND(E10*F10,2)</f>
        <v>0</v>
      </c>
      <c r="H10" s="192"/>
      <c r="I10" s="193">
        <f>ROUND(E10*H10,2)</f>
        <v>0</v>
      </c>
      <c r="J10" s="192"/>
      <c r="K10" s="193">
        <f>ROUND(E10*J10,2)</f>
        <v>0</v>
      </c>
      <c r="L10" s="193">
        <v>15</v>
      </c>
      <c r="M10" s="193">
        <f>G10*(1+L10/100)</f>
        <v>0</v>
      </c>
      <c r="N10" s="193">
        <v>0</v>
      </c>
      <c r="O10" s="193">
        <f>ROUND(E10*N10,2)</f>
        <v>0</v>
      </c>
      <c r="P10" s="193">
        <v>0</v>
      </c>
      <c r="Q10" s="193">
        <f>ROUND(E10*P10,2)</f>
        <v>0</v>
      </c>
      <c r="R10" s="193" t="s">
        <v>127</v>
      </c>
      <c r="S10" s="193" t="s">
        <v>128</v>
      </c>
      <c r="T10" s="193">
        <v>3.81</v>
      </c>
      <c r="U10" s="194">
        <f>ROUND(E10*T10,2)</f>
        <v>99.81</v>
      </c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129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>
      <c r="A11" s="170"/>
      <c r="B11" s="180"/>
      <c r="C11" s="210" t="s">
        <v>134</v>
      </c>
      <c r="D11" s="183"/>
      <c r="E11" s="187">
        <v>26.196660000000001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131</v>
      </c>
      <c r="AH11" s="169">
        <v>5</v>
      </c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22.5" outlineLevel="1">
      <c r="A12" s="170">
        <v>3</v>
      </c>
      <c r="B12" s="180" t="s">
        <v>135</v>
      </c>
      <c r="C12" s="209" t="s">
        <v>136</v>
      </c>
      <c r="D12" s="182" t="s">
        <v>126</v>
      </c>
      <c r="E12" s="186">
        <v>26.196660000000001</v>
      </c>
      <c r="F12" s="192"/>
      <c r="G12" s="193">
        <f>ROUND(E12*F12,2)</f>
        <v>0</v>
      </c>
      <c r="H12" s="192"/>
      <c r="I12" s="193">
        <f>ROUND(E12*H12,2)</f>
        <v>0</v>
      </c>
      <c r="J12" s="192"/>
      <c r="K12" s="193">
        <f>ROUND(E12*J12,2)</f>
        <v>0</v>
      </c>
      <c r="L12" s="193">
        <v>15</v>
      </c>
      <c r="M12" s="193">
        <f>G12*(1+L12/100)</f>
        <v>0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3" t="s">
        <v>127</v>
      </c>
      <c r="S12" s="193" t="s">
        <v>128</v>
      </c>
      <c r="T12" s="193">
        <v>1.0999999999999999E-2</v>
      </c>
      <c r="U12" s="194">
        <f>ROUND(E12*T12,2)</f>
        <v>0.28999999999999998</v>
      </c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129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>
      <c r="A13" s="170"/>
      <c r="B13" s="180"/>
      <c r="C13" s="210" t="s">
        <v>134</v>
      </c>
      <c r="D13" s="183"/>
      <c r="E13" s="187">
        <v>26.196660000000001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131</v>
      </c>
      <c r="AH13" s="169">
        <v>5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170">
        <v>4</v>
      </c>
      <c r="B14" s="180" t="s">
        <v>137</v>
      </c>
      <c r="C14" s="209" t="s">
        <v>138</v>
      </c>
      <c r="D14" s="182" t="s">
        <v>126</v>
      </c>
      <c r="E14" s="186">
        <v>130.98330000000001</v>
      </c>
      <c r="F14" s="192"/>
      <c r="G14" s="193">
        <f>ROUND(E14*F14,2)</f>
        <v>0</v>
      </c>
      <c r="H14" s="192"/>
      <c r="I14" s="193">
        <f>ROUND(E14*H14,2)</f>
        <v>0</v>
      </c>
      <c r="J14" s="192"/>
      <c r="K14" s="193">
        <f>ROUND(E14*J14,2)</f>
        <v>0</v>
      </c>
      <c r="L14" s="193">
        <v>15</v>
      </c>
      <c r="M14" s="193">
        <f>G14*(1+L14/100)</f>
        <v>0</v>
      </c>
      <c r="N14" s="193">
        <v>0</v>
      </c>
      <c r="O14" s="193">
        <f>ROUND(E14*N14,2)</f>
        <v>0</v>
      </c>
      <c r="P14" s="193">
        <v>0</v>
      </c>
      <c r="Q14" s="193">
        <f>ROUND(E14*P14,2)</f>
        <v>0</v>
      </c>
      <c r="R14" s="193" t="s">
        <v>127</v>
      </c>
      <c r="S14" s="193" t="s">
        <v>128</v>
      </c>
      <c r="T14" s="193">
        <v>0</v>
      </c>
      <c r="U14" s="194">
        <f>ROUND(E14*T14,2)</f>
        <v>0</v>
      </c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129</v>
      </c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>
      <c r="A15" s="170"/>
      <c r="B15" s="180"/>
      <c r="C15" s="210" t="s">
        <v>139</v>
      </c>
      <c r="D15" s="183"/>
      <c r="E15" s="187">
        <v>130.98330000000001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4"/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131</v>
      </c>
      <c r="AH15" s="169">
        <v>5</v>
      </c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ht="22.5" outlineLevel="1">
      <c r="A16" s="170">
        <v>5</v>
      </c>
      <c r="B16" s="180" t="s">
        <v>140</v>
      </c>
      <c r="C16" s="209" t="s">
        <v>141</v>
      </c>
      <c r="D16" s="182" t="s">
        <v>126</v>
      </c>
      <c r="E16" s="186">
        <v>26.196660000000001</v>
      </c>
      <c r="F16" s="192"/>
      <c r="G16" s="193">
        <f>ROUND(E16*F16,2)</f>
        <v>0</v>
      </c>
      <c r="H16" s="192"/>
      <c r="I16" s="193">
        <f>ROUND(E16*H16,2)</f>
        <v>0</v>
      </c>
      <c r="J16" s="192"/>
      <c r="K16" s="193">
        <f>ROUND(E16*J16,2)</f>
        <v>0</v>
      </c>
      <c r="L16" s="193">
        <v>15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127</v>
      </c>
      <c r="S16" s="193" t="s">
        <v>128</v>
      </c>
      <c r="T16" s="193">
        <v>0.86799999999999999</v>
      </c>
      <c r="U16" s="194">
        <f>ROUND(E16*T16,2)</f>
        <v>22.74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129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>
      <c r="A17" s="170"/>
      <c r="B17" s="180"/>
      <c r="C17" s="210" t="s">
        <v>134</v>
      </c>
      <c r="D17" s="183"/>
      <c r="E17" s="187">
        <v>26.196660000000001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131</v>
      </c>
      <c r="AH17" s="169">
        <v>5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>
      <c r="A18" s="170">
        <v>6</v>
      </c>
      <c r="B18" s="180" t="s">
        <v>142</v>
      </c>
      <c r="C18" s="209" t="s">
        <v>143</v>
      </c>
      <c r="D18" s="182" t="s">
        <v>126</v>
      </c>
      <c r="E18" s="186">
        <v>26.196660000000001</v>
      </c>
      <c r="F18" s="192"/>
      <c r="G18" s="193">
        <f>ROUND(E18*F18,2)</f>
        <v>0</v>
      </c>
      <c r="H18" s="192"/>
      <c r="I18" s="193">
        <f>ROUND(E18*H18,2)</f>
        <v>0</v>
      </c>
      <c r="J18" s="192"/>
      <c r="K18" s="193">
        <f>ROUND(E18*J18,2)</f>
        <v>0</v>
      </c>
      <c r="L18" s="193">
        <v>15</v>
      </c>
      <c r="M18" s="193">
        <f>G18*(1+L18/100)</f>
        <v>0</v>
      </c>
      <c r="N18" s="193">
        <v>0</v>
      </c>
      <c r="O18" s="193">
        <f>ROUND(E18*N18,2)</f>
        <v>0</v>
      </c>
      <c r="P18" s="193">
        <v>0</v>
      </c>
      <c r="Q18" s="193">
        <f>ROUND(E18*P18,2)</f>
        <v>0</v>
      </c>
      <c r="R18" s="193" t="s">
        <v>127</v>
      </c>
      <c r="S18" s="193" t="s">
        <v>128</v>
      </c>
      <c r="T18" s="193">
        <v>0.79100000000000004</v>
      </c>
      <c r="U18" s="194">
        <f>ROUND(E18*T18,2)</f>
        <v>20.72</v>
      </c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129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>
      <c r="A19" s="170"/>
      <c r="B19" s="180"/>
      <c r="C19" s="210" t="s">
        <v>144</v>
      </c>
      <c r="D19" s="183"/>
      <c r="E19" s="187">
        <v>26.196660000000001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4"/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131</v>
      </c>
      <c r="AH19" s="169">
        <v>5</v>
      </c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>
      <c r="A20" s="170">
        <v>7</v>
      </c>
      <c r="B20" s="180" t="s">
        <v>145</v>
      </c>
      <c r="C20" s="209" t="s">
        <v>146</v>
      </c>
      <c r="D20" s="182" t="s">
        <v>126</v>
      </c>
      <c r="E20" s="186">
        <v>26.196660000000001</v>
      </c>
      <c r="F20" s="192"/>
      <c r="G20" s="193">
        <f>ROUND(E20*F20,2)</f>
        <v>0</v>
      </c>
      <c r="H20" s="192"/>
      <c r="I20" s="193">
        <f>ROUND(E20*H20,2)</f>
        <v>0</v>
      </c>
      <c r="J20" s="192"/>
      <c r="K20" s="193">
        <f>ROUND(E20*J20,2)</f>
        <v>0</v>
      </c>
      <c r="L20" s="193">
        <v>15</v>
      </c>
      <c r="M20" s="193">
        <f>G20*(1+L20/100)</f>
        <v>0</v>
      </c>
      <c r="N20" s="193">
        <v>0</v>
      </c>
      <c r="O20" s="193">
        <f>ROUND(E20*N20,2)</f>
        <v>0</v>
      </c>
      <c r="P20" s="193">
        <v>0</v>
      </c>
      <c r="Q20" s="193">
        <f>ROUND(E20*P20,2)</f>
        <v>0</v>
      </c>
      <c r="R20" s="193" t="s">
        <v>127</v>
      </c>
      <c r="S20" s="193" t="s">
        <v>128</v>
      </c>
      <c r="T20" s="193">
        <v>1.9379999999999999</v>
      </c>
      <c r="U20" s="194">
        <f>ROUND(E20*T20,2)</f>
        <v>50.77</v>
      </c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129</v>
      </c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>
      <c r="A21" s="170"/>
      <c r="B21" s="180"/>
      <c r="C21" s="210" t="s">
        <v>134</v>
      </c>
      <c r="D21" s="183"/>
      <c r="E21" s="187">
        <v>26.196660000000001</v>
      </c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4"/>
      <c r="V21" s="193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 t="s">
        <v>131</v>
      </c>
      <c r="AH21" s="169">
        <v>5</v>
      </c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>
      <c r="A22" s="170">
        <v>8</v>
      </c>
      <c r="B22" s="180" t="s">
        <v>147</v>
      </c>
      <c r="C22" s="209" t="s">
        <v>148</v>
      </c>
      <c r="D22" s="182" t="s">
        <v>126</v>
      </c>
      <c r="E22" s="186">
        <v>26.196660000000001</v>
      </c>
      <c r="F22" s="192"/>
      <c r="G22" s="193">
        <f>ROUND(E22*F22,2)</f>
        <v>0</v>
      </c>
      <c r="H22" s="192"/>
      <c r="I22" s="193">
        <f>ROUND(E22*H22,2)</f>
        <v>0</v>
      </c>
      <c r="J22" s="192"/>
      <c r="K22" s="193">
        <f>ROUND(E22*J22,2)</f>
        <v>0</v>
      </c>
      <c r="L22" s="193">
        <v>15</v>
      </c>
      <c r="M22" s="193">
        <f>G22*(1+L22/100)</f>
        <v>0</v>
      </c>
      <c r="N22" s="193">
        <v>0</v>
      </c>
      <c r="O22" s="193">
        <f>ROUND(E22*N22,2)</f>
        <v>0</v>
      </c>
      <c r="P22" s="193">
        <v>0</v>
      </c>
      <c r="Q22" s="193">
        <f>ROUND(E22*P22,2)</f>
        <v>0</v>
      </c>
      <c r="R22" s="193" t="s">
        <v>127</v>
      </c>
      <c r="S22" s="193" t="s">
        <v>128</v>
      </c>
      <c r="T22" s="193">
        <v>0</v>
      </c>
      <c r="U22" s="194">
        <f>ROUND(E22*T22,2)</f>
        <v>0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129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>
      <c r="A23" s="170"/>
      <c r="B23" s="180"/>
      <c r="C23" s="210" t="s">
        <v>134</v>
      </c>
      <c r="D23" s="183"/>
      <c r="E23" s="187">
        <v>26.196660000000001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4"/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131</v>
      </c>
      <c r="AH23" s="169">
        <v>5</v>
      </c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>
      <c r="A24" s="176" t="s">
        <v>122</v>
      </c>
      <c r="B24" s="181" t="s">
        <v>68</v>
      </c>
      <c r="C24" s="211" t="s">
        <v>69</v>
      </c>
      <c r="D24" s="184"/>
      <c r="E24" s="188"/>
      <c r="F24" s="195"/>
      <c r="G24" s="195">
        <f>SUMIF(AG25:AG26,"&lt;&gt;NOR",G25:G26)</f>
        <v>0</v>
      </c>
      <c r="H24" s="195"/>
      <c r="I24" s="195">
        <f>SUM(I25:I26)</f>
        <v>0</v>
      </c>
      <c r="J24" s="195"/>
      <c r="K24" s="195">
        <f>SUM(K25:K26)</f>
        <v>0</v>
      </c>
      <c r="L24" s="195"/>
      <c r="M24" s="195">
        <f>SUM(M25:M26)</f>
        <v>0</v>
      </c>
      <c r="N24" s="195"/>
      <c r="O24" s="195">
        <f>SUM(O25:O26)</f>
        <v>2.38</v>
      </c>
      <c r="P24" s="195"/>
      <c r="Q24" s="195">
        <f>SUM(Q25:Q26)</f>
        <v>0</v>
      </c>
      <c r="R24" s="195"/>
      <c r="S24" s="195"/>
      <c r="T24" s="195"/>
      <c r="U24" s="196">
        <f>SUM(U25:U26)</f>
        <v>0</v>
      </c>
      <c r="V24" s="195"/>
      <c r="AG24" t="s">
        <v>123</v>
      </c>
    </row>
    <row r="25" spans="1:60" outlineLevel="1">
      <c r="A25" s="170">
        <v>9</v>
      </c>
      <c r="B25" s="180" t="s">
        <v>149</v>
      </c>
      <c r="C25" s="209" t="s">
        <v>150</v>
      </c>
      <c r="D25" s="182" t="s">
        <v>126</v>
      </c>
      <c r="E25" s="186">
        <v>0.78749999999999998</v>
      </c>
      <c r="F25" s="192"/>
      <c r="G25" s="193">
        <f>ROUND(E25*F25,2)</f>
        <v>0</v>
      </c>
      <c r="H25" s="192"/>
      <c r="I25" s="193">
        <f>ROUND(E25*H25,2)</f>
        <v>0</v>
      </c>
      <c r="J25" s="192"/>
      <c r="K25" s="193">
        <f>ROUND(E25*J25,2)</f>
        <v>0</v>
      </c>
      <c r="L25" s="193">
        <v>15</v>
      </c>
      <c r="M25" s="193">
        <f>G25*(1+L25/100)</f>
        <v>0</v>
      </c>
      <c r="N25" s="193">
        <v>3.0194999999999999</v>
      </c>
      <c r="O25" s="193">
        <f>ROUND(E25*N25,2)</f>
        <v>2.38</v>
      </c>
      <c r="P25" s="193">
        <v>0</v>
      </c>
      <c r="Q25" s="193">
        <f>ROUND(E25*P25,2)</f>
        <v>0</v>
      </c>
      <c r="R25" s="193" t="s">
        <v>151</v>
      </c>
      <c r="S25" s="193" t="s">
        <v>152</v>
      </c>
      <c r="T25" s="193">
        <v>0</v>
      </c>
      <c r="U25" s="194">
        <f>ROUND(E25*T25,2)</f>
        <v>0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153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>
      <c r="A26" s="170"/>
      <c r="B26" s="180"/>
      <c r="C26" s="210" t="s">
        <v>154</v>
      </c>
      <c r="D26" s="183"/>
      <c r="E26" s="187">
        <v>0.78749999999999998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4"/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131</v>
      </c>
      <c r="AH26" s="169">
        <v>0</v>
      </c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>
      <c r="A27" s="176" t="s">
        <v>122</v>
      </c>
      <c r="B27" s="181" t="s">
        <v>70</v>
      </c>
      <c r="C27" s="211" t="s">
        <v>71</v>
      </c>
      <c r="D27" s="184"/>
      <c r="E27" s="188"/>
      <c r="F27" s="195"/>
      <c r="G27" s="195">
        <f>SUMIF(AG28:AG43,"&lt;&gt;NOR",G28:G43)</f>
        <v>0</v>
      </c>
      <c r="H27" s="195"/>
      <c r="I27" s="195">
        <f>SUM(I28:I43)</f>
        <v>0</v>
      </c>
      <c r="J27" s="195"/>
      <c r="K27" s="195">
        <f>SUM(K28:K43)</f>
        <v>0</v>
      </c>
      <c r="L27" s="195"/>
      <c r="M27" s="195">
        <f>SUM(M28:M43)</f>
        <v>0</v>
      </c>
      <c r="N27" s="195"/>
      <c r="O27" s="195">
        <f>SUM(O28:O43)</f>
        <v>6.82</v>
      </c>
      <c r="P27" s="195"/>
      <c r="Q27" s="195">
        <f>SUM(Q28:Q43)</f>
        <v>0</v>
      </c>
      <c r="R27" s="195"/>
      <c r="S27" s="195"/>
      <c r="T27" s="195"/>
      <c r="U27" s="196">
        <f>SUM(U28:U43)</f>
        <v>153.56</v>
      </c>
      <c r="V27" s="195"/>
      <c r="AG27" t="s">
        <v>123</v>
      </c>
    </row>
    <row r="28" spans="1:60" ht="22.5" outlineLevel="1">
      <c r="A28" s="170">
        <v>10</v>
      </c>
      <c r="B28" s="180" t="s">
        <v>155</v>
      </c>
      <c r="C28" s="209" t="s">
        <v>156</v>
      </c>
      <c r="D28" s="182" t="s">
        <v>157</v>
      </c>
      <c r="E28" s="186">
        <v>121.732</v>
      </c>
      <c r="F28" s="192"/>
      <c r="G28" s="193">
        <f>ROUND(E28*F28,2)</f>
        <v>0</v>
      </c>
      <c r="H28" s="192"/>
      <c r="I28" s="193">
        <f>ROUND(E28*H28,2)</f>
        <v>0</v>
      </c>
      <c r="J28" s="192"/>
      <c r="K28" s="193">
        <f>ROUND(E28*J28,2)</f>
        <v>0</v>
      </c>
      <c r="L28" s="193">
        <v>15</v>
      </c>
      <c r="M28" s="193">
        <f>G28*(1+L28/100)</f>
        <v>0</v>
      </c>
      <c r="N28" s="193">
        <v>3.4909999999999997E-2</v>
      </c>
      <c r="O28" s="193">
        <f>ROUND(E28*N28,2)</f>
        <v>4.25</v>
      </c>
      <c r="P28" s="193">
        <v>0</v>
      </c>
      <c r="Q28" s="193">
        <f>ROUND(E28*P28,2)</f>
        <v>0</v>
      </c>
      <c r="R28" s="193" t="s">
        <v>158</v>
      </c>
      <c r="S28" s="193" t="s">
        <v>128</v>
      </c>
      <c r="T28" s="193">
        <v>1.1841699999999999</v>
      </c>
      <c r="U28" s="194">
        <f>ROUND(E28*T28,2)</f>
        <v>144.15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129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70"/>
      <c r="B29" s="180"/>
      <c r="C29" s="210" t="s">
        <v>159</v>
      </c>
      <c r="D29" s="183"/>
      <c r="E29" s="187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4"/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131</v>
      </c>
      <c r="AH29" s="169">
        <v>0</v>
      </c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>
      <c r="A30" s="170"/>
      <c r="B30" s="180"/>
      <c r="C30" s="210" t="s">
        <v>160</v>
      </c>
      <c r="D30" s="183"/>
      <c r="E30" s="187">
        <v>10.868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4"/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131</v>
      </c>
      <c r="AH30" s="169">
        <v>0</v>
      </c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>
      <c r="A31" s="170"/>
      <c r="B31" s="180"/>
      <c r="C31" s="210" t="s">
        <v>161</v>
      </c>
      <c r="D31" s="183"/>
      <c r="E31" s="187">
        <v>3.64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4"/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131</v>
      </c>
      <c r="AH31" s="169">
        <v>0</v>
      </c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>
      <c r="A32" s="170"/>
      <c r="B32" s="180"/>
      <c r="C32" s="210" t="s">
        <v>162</v>
      </c>
      <c r="D32" s="183"/>
      <c r="E32" s="187">
        <v>22.971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4"/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131</v>
      </c>
      <c r="AH32" s="169">
        <v>0</v>
      </c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>
      <c r="A33" s="170"/>
      <c r="B33" s="180"/>
      <c r="C33" s="210" t="s">
        <v>163</v>
      </c>
      <c r="D33" s="183"/>
      <c r="E33" s="187">
        <v>19.11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4"/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131</v>
      </c>
      <c r="AH33" s="169">
        <v>0</v>
      </c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>
      <c r="A34" s="170"/>
      <c r="B34" s="180"/>
      <c r="C34" s="210" t="s">
        <v>164</v>
      </c>
      <c r="D34" s="183"/>
      <c r="E34" s="187">
        <v>19.11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4"/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131</v>
      </c>
      <c r="AH34" s="169">
        <v>0</v>
      </c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>
      <c r="A35" s="170"/>
      <c r="B35" s="180"/>
      <c r="C35" s="210" t="s">
        <v>165</v>
      </c>
      <c r="D35" s="183"/>
      <c r="E35" s="187">
        <v>3.25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4"/>
      <c r="V35" s="193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 t="s">
        <v>131</v>
      </c>
      <c r="AH35" s="169">
        <v>0</v>
      </c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>
      <c r="A36" s="170"/>
      <c r="B36" s="180"/>
      <c r="C36" s="210" t="s">
        <v>166</v>
      </c>
      <c r="D36" s="183"/>
      <c r="E36" s="187">
        <v>18.037500000000001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4"/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131</v>
      </c>
      <c r="AH36" s="169">
        <v>0</v>
      </c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>
      <c r="A37" s="170"/>
      <c r="B37" s="180"/>
      <c r="C37" s="210" t="s">
        <v>167</v>
      </c>
      <c r="D37" s="183"/>
      <c r="E37" s="187">
        <v>3.6855000000000002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4"/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131</v>
      </c>
      <c r="AH37" s="169">
        <v>0</v>
      </c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>
      <c r="A38" s="170"/>
      <c r="B38" s="180"/>
      <c r="C38" s="210" t="s">
        <v>168</v>
      </c>
      <c r="D38" s="183"/>
      <c r="E38" s="187">
        <v>15.21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4"/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131</v>
      </c>
      <c r="AH38" s="169">
        <v>0</v>
      </c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>
      <c r="A39" s="170"/>
      <c r="B39" s="180"/>
      <c r="C39" s="210" t="s">
        <v>169</v>
      </c>
      <c r="D39" s="183"/>
      <c r="E39" s="187">
        <v>1.17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4"/>
      <c r="V39" s="193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 t="s">
        <v>131</v>
      </c>
      <c r="AH39" s="169">
        <v>0</v>
      </c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>
      <c r="A40" s="170"/>
      <c r="B40" s="180"/>
      <c r="C40" s="210" t="s">
        <v>170</v>
      </c>
      <c r="D40" s="183"/>
      <c r="E40" s="187">
        <v>4.68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4"/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131</v>
      </c>
      <c r="AH40" s="169">
        <v>0</v>
      </c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>
      <c r="A41" s="170">
        <v>11</v>
      </c>
      <c r="B41" s="180" t="s">
        <v>171</v>
      </c>
      <c r="C41" s="209" t="s">
        <v>172</v>
      </c>
      <c r="D41" s="182" t="s">
        <v>157</v>
      </c>
      <c r="E41" s="186">
        <v>20.91</v>
      </c>
      <c r="F41" s="192"/>
      <c r="G41" s="193">
        <f>ROUND(E41*F41,2)</f>
        <v>0</v>
      </c>
      <c r="H41" s="192"/>
      <c r="I41" s="193">
        <f>ROUND(E41*H41,2)</f>
        <v>0</v>
      </c>
      <c r="J41" s="192"/>
      <c r="K41" s="193">
        <f>ROUND(E41*J41,2)</f>
        <v>0</v>
      </c>
      <c r="L41" s="193">
        <v>15</v>
      </c>
      <c r="M41" s="193">
        <f>G41*(1+L41/100)</f>
        <v>0</v>
      </c>
      <c r="N41" s="193">
        <v>0.1231</v>
      </c>
      <c r="O41" s="193">
        <f>ROUND(E41*N41,2)</f>
        <v>2.57</v>
      </c>
      <c r="P41" s="193">
        <v>0</v>
      </c>
      <c r="Q41" s="193">
        <f>ROUND(E41*P41,2)</f>
        <v>0</v>
      </c>
      <c r="R41" s="193" t="s">
        <v>173</v>
      </c>
      <c r="S41" s="193" t="s">
        <v>128</v>
      </c>
      <c r="T41" s="193">
        <v>0.45</v>
      </c>
      <c r="U41" s="194">
        <f>ROUND(E41*T41,2)</f>
        <v>9.41</v>
      </c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174</v>
      </c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>
      <c r="A42" s="170"/>
      <c r="B42" s="180"/>
      <c r="C42" s="210" t="s">
        <v>175</v>
      </c>
      <c r="D42" s="183"/>
      <c r="E42" s="187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4"/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131</v>
      </c>
      <c r="AH42" s="169">
        <v>0</v>
      </c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>
      <c r="A43" s="170"/>
      <c r="B43" s="180"/>
      <c r="C43" s="210" t="s">
        <v>176</v>
      </c>
      <c r="D43" s="183"/>
      <c r="E43" s="187">
        <v>20.91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4"/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131</v>
      </c>
      <c r="AH43" s="169">
        <v>5</v>
      </c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>
      <c r="A44" s="176" t="s">
        <v>122</v>
      </c>
      <c r="B44" s="181" t="s">
        <v>72</v>
      </c>
      <c r="C44" s="211" t="s">
        <v>73</v>
      </c>
      <c r="D44" s="184"/>
      <c r="E44" s="188"/>
      <c r="F44" s="195"/>
      <c r="G44" s="195">
        <f>SUMIF(AG45:AG57,"&lt;&gt;NOR",G45:G57)</f>
        <v>0</v>
      </c>
      <c r="H44" s="195"/>
      <c r="I44" s="195">
        <f>SUM(I45:I57)</f>
        <v>0</v>
      </c>
      <c r="J44" s="195"/>
      <c r="K44" s="195">
        <f>SUM(K45:K57)</f>
        <v>0</v>
      </c>
      <c r="L44" s="195"/>
      <c r="M44" s="195">
        <f>SUM(M45:M57)</f>
        <v>0</v>
      </c>
      <c r="N44" s="195"/>
      <c r="O44" s="195">
        <f>SUM(O45:O57)</f>
        <v>0.08</v>
      </c>
      <c r="P44" s="195"/>
      <c r="Q44" s="195">
        <f>SUM(Q45:Q57)</f>
        <v>0</v>
      </c>
      <c r="R44" s="195"/>
      <c r="S44" s="195"/>
      <c r="T44" s="195"/>
      <c r="U44" s="196">
        <f>SUM(U45:U57)</f>
        <v>24.81</v>
      </c>
      <c r="V44" s="195"/>
      <c r="AG44" t="s">
        <v>123</v>
      </c>
    </row>
    <row r="45" spans="1:60" outlineLevel="1">
      <c r="A45" s="170">
        <v>12</v>
      </c>
      <c r="B45" s="180" t="s">
        <v>177</v>
      </c>
      <c r="C45" s="209" t="s">
        <v>178</v>
      </c>
      <c r="D45" s="182" t="s">
        <v>157</v>
      </c>
      <c r="E45" s="186">
        <v>93.64</v>
      </c>
      <c r="F45" s="192"/>
      <c r="G45" s="193">
        <f>ROUND(E45*F45,2)</f>
        <v>0</v>
      </c>
      <c r="H45" s="192"/>
      <c r="I45" s="193">
        <f>ROUND(E45*H45,2)</f>
        <v>0</v>
      </c>
      <c r="J45" s="192"/>
      <c r="K45" s="193">
        <f>ROUND(E45*J45,2)</f>
        <v>0</v>
      </c>
      <c r="L45" s="193">
        <v>15</v>
      </c>
      <c r="M45" s="193">
        <f>G45*(1+L45/100)</f>
        <v>0</v>
      </c>
      <c r="N45" s="193">
        <v>8.7000000000000001E-4</v>
      </c>
      <c r="O45" s="193">
        <f>ROUND(E45*N45,2)</f>
        <v>0.08</v>
      </c>
      <c r="P45" s="193">
        <v>0</v>
      </c>
      <c r="Q45" s="193">
        <f>ROUND(E45*P45,2)</f>
        <v>0</v>
      </c>
      <c r="R45" s="193" t="s">
        <v>173</v>
      </c>
      <c r="S45" s="193" t="s">
        <v>128</v>
      </c>
      <c r="T45" s="193">
        <v>0.26500000000000001</v>
      </c>
      <c r="U45" s="194">
        <f>ROUND(E45*T45,2)</f>
        <v>24.81</v>
      </c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129</v>
      </c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>
      <c r="A46" s="170"/>
      <c r="B46" s="180"/>
      <c r="C46" s="210" t="s">
        <v>179</v>
      </c>
      <c r="D46" s="183"/>
      <c r="E46" s="187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4"/>
      <c r="V46" s="193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 t="s">
        <v>131</v>
      </c>
      <c r="AH46" s="169">
        <v>0</v>
      </c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>
      <c r="A47" s="170"/>
      <c r="B47" s="180"/>
      <c r="C47" s="210" t="s">
        <v>180</v>
      </c>
      <c r="D47" s="183"/>
      <c r="E47" s="187">
        <v>8.36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4"/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131</v>
      </c>
      <c r="AH47" s="169">
        <v>0</v>
      </c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>
      <c r="A48" s="170"/>
      <c r="B48" s="180"/>
      <c r="C48" s="210" t="s">
        <v>181</v>
      </c>
      <c r="D48" s="183"/>
      <c r="E48" s="187">
        <v>2.8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4"/>
      <c r="V48" s="193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 t="s">
        <v>131</v>
      </c>
      <c r="AH48" s="169">
        <v>0</v>
      </c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>
      <c r="A49" s="170"/>
      <c r="B49" s="180"/>
      <c r="C49" s="210" t="s">
        <v>182</v>
      </c>
      <c r="D49" s="183"/>
      <c r="E49" s="187">
        <v>17.670000000000002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4"/>
      <c r="V49" s="193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 t="s">
        <v>131</v>
      </c>
      <c r="AH49" s="169">
        <v>0</v>
      </c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>
      <c r="A50" s="170"/>
      <c r="B50" s="180"/>
      <c r="C50" s="210" t="s">
        <v>183</v>
      </c>
      <c r="D50" s="183"/>
      <c r="E50" s="187">
        <v>14.7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4"/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131</v>
      </c>
      <c r="AH50" s="169">
        <v>0</v>
      </c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>
      <c r="A51" s="170"/>
      <c r="B51" s="180"/>
      <c r="C51" s="210" t="s">
        <v>184</v>
      </c>
      <c r="D51" s="183"/>
      <c r="E51" s="187">
        <v>14.7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4"/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131</v>
      </c>
      <c r="AH51" s="169">
        <v>0</v>
      </c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>
      <c r="A52" s="170"/>
      <c r="B52" s="180"/>
      <c r="C52" s="210" t="s">
        <v>185</v>
      </c>
      <c r="D52" s="183"/>
      <c r="E52" s="187">
        <v>2.5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4"/>
      <c r="V52" s="193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 t="s">
        <v>131</v>
      </c>
      <c r="AH52" s="169">
        <v>0</v>
      </c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>
      <c r="A53" s="170"/>
      <c r="B53" s="180"/>
      <c r="C53" s="210" t="s">
        <v>186</v>
      </c>
      <c r="D53" s="183"/>
      <c r="E53" s="187">
        <v>13.875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4"/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131</v>
      </c>
      <c r="AH53" s="169">
        <v>0</v>
      </c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>
      <c r="A54" s="170"/>
      <c r="B54" s="180"/>
      <c r="C54" s="210" t="s">
        <v>187</v>
      </c>
      <c r="D54" s="183"/>
      <c r="E54" s="187">
        <v>2.835</v>
      </c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4"/>
      <c r="V54" s="193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 t="s">
        <v>131</v>
      </c>
      <c r="AH54" s="169">
        <v>0</v>
      </c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>
      <c r="A55" s="170"/>
      <c r="B55" s="180"/>
      <c r="C55" s="210" t="s">
        <v>188</v>
      </c>
      <c r="D55" s="183"/>
      <c r="E55" s="187">
        <v>11.7</v>
      </c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4"/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131</v>
      </c>
      <c r="AH55" s="169">
        <v>0</v>
      </c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>
      <c r="A56" s="170"/>
      <c r="B56" s="180"/>
      <c r="C56" s="210" t="s">
        <v>189</v>
      </c>
      <c r="D56" s="183"/>
      <c r="E56" s="187">
        <v>0.9</v>
      </c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4"/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131</v>
      </c>
      <c r="AH56" s="169">
        <v>0</v>
      </c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>
      <c r="A57" s="170"/>
      <c r="B57" s="180"/>
      <c r="C57" s="210" t="s">
        <v>190</v>
      </c>
      <c r="D57" s="183"/>
      <c r="E57" s="187">
        <v>3.6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4"/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131</v>
      </c>
      <c r="AH57" s="169">
        <v>0</v>
      </c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>
      <c r="A58" s="176" t="s">
        <v>122</v>
      </c>
      <c r="B58" s="181" t="s">
        <v>74</v>
      </c>
      <c r="C58" s="211" t="s">
        <v>75</v>
      </c>
      <c r="D58" s="184"/>
      <c r="E58" s="188"/>
      <c r="F58" s="195"/>
      <c r="G58" s="195">
        <f>SUMIF(AG59:AG64,"&lt;&gt;NOR",G59:G64)</f>
        <v>0</v>
      </c>
      <c r="H58" s="195"/>
      <c r="I58" s="195">
        <f>SUM(I59:I64)</f>
        <v>0</v>
      </c>
      <c r="J58" s="195"/>
      <c r="K58" s="195">
        <f>SUM(K59:K64)</f>
        <v>0</v>
      </c>
      <c r="L58" s="195"/>
      <c r="M58" s="195">
        <f>SUM(M59:M64)</f>
        <v>0</v>
      </c>
      <c r="N58" s="195"/>
      <c r="O58" s="195">
        <f>SUM(O59:O64)</f>
        <v>56.44</v>
      </c>
      <c r="P58" s="195"/>
      <c r="Q58" s="195">
        <f>SUM(Q59:Q64)</f>
        <v>0</v>
      </c>
      <c r="R58" s="195"/>
      <c r="S58" s="195"/>
      <c r="T58" s="195"/>
      <c r="U58" s="196">
        <f>SUM(U59:U64)</f>
        <v>58.26</v>
      </c>
      <c r="V58" s="195"/>
      <c r="AG58" t="s">
        <v>123</v>
      </c>
    </row>
    <row r="59" spans="1:60" outlineLevel="1">
      <c r="A59" s="170">
        <v>13</v>
      </c>
      <c r="B59" s="180" t="s">
        <v>191</v>
      </c>
      <c r="C59" s="209" t="s">
        <v>192</v>
      </c>
      <c r="D59" s="182" t="s">
        <v>157</v>
      </c>
      <c r="E59" s="186">
        <v>124.746</v>
      </c>
      <c r="F59" s="192"/>
      <c r="G59" s="193">
        <f>ROUND(E59*F59,2)</f>
        <v>0</v>
      </c>
      <c r="H59" s="192"/>
      <c r="I59" s="193">
        <f>ROUND(E59*H59,2)</f>
        <v>0</v>
      </c>
      <c r="J59" s="192"/>
      <c r="K59" s="193">
        <f>ROUND(E59*J59,2)</f>
        <v>0</v>
      </c>
      <c r="L59" s="193">
        <v>15</v>
      </c>
      <c r="M59" s="193">
        <f>G59*(1+L59/100)</f>
        <v>0</v>
      </c>
      <c r="N59" s="193">
        <v>0.2646</v>
      </c>
      <c r="O59" s="193">
        <f>ROUND(E59*N59,2)</f>
        <v>33.01</v>
      </c>
      <c r="P59" s="193">
        <v>0</v>
      </c>
      <c r="Q59" s="193">
        <f>ROUND(E59*P59,2)</f>
        <v>0</v>
      </c>
      <c r="R59" s="193" t="s">
        <v>193</v>
      </c>
      <c r="S59" s="193" t="s">
        <v>128</v>
      </c>
      <c r="T59" s="193">
        <v>2.5000000000000001E-2</v>
      </c>
      <c r="U59" s="194">
        <f>ROUND(E59*T59,2)</f>
        <v>3.12</v>
      </c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129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>
      <c r="A60" s="170"/>
      <c r="B60" s="180"/>
      <c r="C60" s="210" t="s">
        <v>194</v>
      </c>
      <c r="D60" s="183"/>
      <c r="E60" s="187">
        <v>124.746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4"/>
      <c r="V60" s="193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131</v>
      </c>
      <c r="AH60" s="169">
        <v>5</v>
      </c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>
      <c r="A61" s="170">
        <v>14</v>
      </c>
      <c r="B61" s="180" t="s">
        <v>195</v>
      </c>
      <c r="C61" s="209" t="s">
        <v>196</v>
      </c>
      <c r="D61" s="182" t="s">
        <v>157</v>
      </c>
      <c r="E61" s="186">
        <v>124.746</v>
      </c>
      <c r="F61" s="192"/>
      <c r="G61" s="193">
        <f>ROUND(E61*F61,2)</f>
        <v>0</v>
      </c>
      <c r="H61" s="192"/>
      <c r="I61" s="193">
        <f>ROUND(E61*H61,2)</f>
        <v>0</v>
      </c>
      <c r="J61" s="192"/>
      <c r="K61" s="193">
        <f>ROUND(E61*J61,2)</f>
        <v>0</v>
      </c>
      <c r="L61" s="193">
        <v>15</v>
      </c>
      <c r="M61" s="193">
        <f>G61*(1+L61/100)</f>
        <v>0</v>
      </c>
      <c r="N61" s="193">
        <v>5.5449999999999999E-2</v>
      </c>
      <c r="O61" s="193">
        <f>ROUND(E61*N61,2)</f>
        <v>6.92</v>
      </c>
      <c r="P61" s="193">
        <v>0</v>
      </c>
      <c r="Q61" s="193">
        <f>ROUND(E61*P61,2)</f>
        <v>0</v>
      </c>
      <c r="R61" s="193" t="s">
        <v>193</v>
      </c>
      <c r="S61" s="193" t="s">
        <v>197</v>
      </c>
      <c r="T61" s="193">
        <v>0.442</v>
      </c>
      <c r="U61" s="194">
        <f>ROUND(E61*T61,2)</f>
        <v>55.14</v>
      </c>
      <c r="V61" s="193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 t="s">
        <v>129</v>
      </c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>
      <c r="A62" s="170"/>
      <c r="B62" s="180"/>
      <c r="C62" s="210" t="s">
        <v>198</v>
      </c>
      <c r="D62" s="183"/>
      <c r="E62" s="187">
        <v>124.746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4"/>
      <c r="V62" s="193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 t="s">
        <v>131</v>
      </c>
      <c r="AH62" s="169">
        <v>0</v>
      </c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>
      <c r="A63" s="170">
        <v>15</v>
      </c>
      <c r="B63" s="180" t="s">
        <v>199</v>
      </c>
      <c r="C63" s="209" t="s">
        <v>200</v>
      </c>
      <c r="D63" s="182" t="s">
        <v>157</v>
      </c>
      <c r="E63" s="186">
        <v>125.99346</v>
      </c>
      <c r="F63" s="192"/>
      <c r="G63" s="193">
        <f>ROUND(E63*F63,2)</f>
        <v>0</v>
      </c>
      <c r="H63" s="192"/>
      <c r="I63" s="193">
        <f>ROUND(E63*H63,2)</f>
        <v>0</v>
      </c>
      <c r="J63" s="192"/>
      <c r="K63" s="193">
        <f>ROUND(E63*J63,2)</f>
        <v>0</v>
      </c>
      <c r="L63" s="193">
        <v>15</v>
      </c>
      <c r="M63" s="193">
        <f>G63*(1+L63/100)</f>
        <v>0</v>
      </c>
      <c r="N63" s="193">
        <v>0.13100000000000001</v>
      </c>
      <c r="O63" s="193">
        <f>ROUND(E63*N63,2)</f>
        <v>16.510000000000002</v>
      </c>
      <c r="P63" s="193">
        <v>0</v>
      </c>
      <c r="Q63" s="193">
        <f>ROUND(E63*P63,2)</f>
        <v>0</v>
      </c>
      <c r="R63" s="193" t="s">
        <v>201</v>
      </c>
      <c r="S63" s="193" t="s">
        <v>128</v>
      </c>
      <c r="T63" s="193">
        <v>0</v>
      </c>
      <c r="U63" s="194">
        <f>ROUND(E63*T63,2)</f>
        <v>0</v>
      </c>
      <c r="V63" s="193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 t="s">
        <v>202</v>
      </c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>
      <c r="A64" s="170"/>
      <c r="B64" s="180"/>
      <c r="C64" s="210" t="s">
        <v>203</v>
      </c>
      <c r="D64" s="183"/>
      <c r="E64" s="187">
        <v>125.99346</v>
      </c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4"/>
      <c r="V64" s="193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 t="s">
        <v>131</v>
      </c>
      <c r="AH64" s="169">
        <v>5</v>
      </c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>
      <c r="A65" s="176" t="s">
        <v>122</v>
      </c>
      <c r="B65" s="181" t="s">
        <v>76</v>
      </c>
      <c r="C65" s="211" t="s">
        <v>77</v>
      </c>
      <c r="D65" s="184"/>
      <c r="E65" s="188"/>
      <c r="F65" s="195"/>
      <c r="G65" s="195">
        <f>SUMIF(AG66:AG89,"&lt;&gt;NOR",G66:G89)</f>
        <v>0</v>
      </c>
      <c r="H65" s="195"/>
      <c r="I65" s="195">
        <f>SUM(I66:I89)</f>
        <v>0</v>
      </c>
      <c r="J65" s="195"/>
      <c r="K65" s="195">
        <f>SUM(K66:K89)</f>
        <v>0</v>
      </c>
      <c r="L65" s="195"/>
      <c r="M65" s="195">
        <f>SUM(M66:M89)</f>
        <v>0</v>
      </c>
      <c r="N65" s="195"/>
      <c r="O65" s="195">
        <f>SUM(O66:O89)</f>
        <v>0.09</v>
      </c>
      <c r="P65" s="195"/>
      <c r="Q65" s="195">
        <f>SUM(Q66:Q89)</f>
        <v>0</v>
      </c>
      <c r="R65" s="195"/>
      <c r="S65" s="195"/>
      <c r="T65" s="195"/>
      <c r="U65" s="196">
        <f>SUM(U66:U89)</f>
        <v>168.04</v>
      </c>
      <c r="V65" s="195"/>
      <c r="AG65" t="s">
        <v>123</v>
      </c>
    </row>
    <row r="66" spans="1:60" outlineLevel="1">
      <c r="A66" s="170">
        <v>16</v>
      </c>
      <c r="B66" s="180" t="s">
        <v>204</v>
      </c>
      <c r="C66" s="209" t="s">
        <v>205</v>
      </c>
      <c r="D66" s="182" t="s">
        <v>157</v>
      </c>
      <c r="E66" s="186">
        <v>63</v>
      </c>
      <c r="F66" s="192"/>
      <c r="G66" s="193">
        <f>ROUND(E66*F66,2)</f>
        <v>0</v>
      </c>
      <c r="H66" s="192"/>
      <c r="I66" s="193">
        <f>ROUND(E66*H66,2)</f>
        <v>0</v>
      </c>
      <c r="J66" s="192"/>
      <c r="K66" s="193">
        <f>ROUND(E66*J66,2)</f>
        <v>0</v>
      </c>
      <c r="L66" s="193">
        <v>15</v>
      </c>
      <c r="M66" s="193">
        <f>G66*(1+L66/100)</f>
        <v>0</v>
      </c>
      <c r="N66" s="193">
        <v>0</v>
      </c>
      <c r="O66" s="193">
        <f>ROUND(E66*N66,2)</f>
        <v>0</v>
      </c>
      <c r="P66" s="193">
        <v>0</v>
      </c>
      <c r="Q66" s="193">
        <f>ROUND(E66*P66,2)</f>
        <v>0</v>
      </c>
      <c r="R66" s="193" t="s">
        <v>206</v>
      </c>
      <c r="S66" s="193" t="s">
        <v>128</v>
      </c>
      <c r="T66" s="193">
        <v>9.4E-2</v>
      </c>
      <c r="U66" s="194">
        <f>ROUND(E66*T66,2)</f>
        <v>5.92</v>
      </c>
      <c r="V66" s="193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 t="s">
        <v>174</v>
      </c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>
      <c r="A67" s="170"/>
      <c r="B67" s="180"/>
      <c r="C67" s="210" t="s">
        <v>207</v>
      </c>
      <c r="D67" s="183"/>
      <c r="E67" s="187">
        <v>33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4"/>
      <c r="V67" s="193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 t="s">
        <v>131</v>
      </c>
      <c r="AH67" s="169">
        <v>0</v>
      </c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>
      <c r="A68" s="170"/>
      <c r="B68" s="180"/>
      <c r="C68" s="210" t="s">
        <v>208</v>
      </c>
      <c r="D68" s="183"/>
      <c r="E68" s="187">
        <v>30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4"/>
      <c r="V68" s="193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 t="s">
        <v>131</v>
      </c>
      <c r="AH68" s="169">
        <v>0</v>
      </c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ht="22.5" outlineLevel="1">
      <c r="A69" s="170">
        <v>17</v>
      </c>
      <c r="B69" s="180" t="s">
        <v>209</v>
      </c>
      <c r="C69" s="209" t="s">
        <v>210</v>
      </c>
      <c r="D69" s="182" t="s">
        <v>157</v>
      </c>
      <c r="E69" s="186">
        <v>546</v>
      </c>
      <c r="F69" s="192"/>
      <c r="G69" s="193">
        <f>ROUND(E69*F69,2)</f>
        <v>0</v>
      </c>
      <c r="H69" s="192"/>
      <c r="I69" s="193">
        <f>ROUND(E69*H69,2)</f>
        <v>0</v>
      </c>
      <c r="J69" s="192"/>
      <c r="K69" s="193">
        <f>ROUND(E69*J69,2)</f>
        <v>0</v>
      </c>
      <c r="L69" s="193">
        <v>15</v>
      </c>
      <c r="M69" s="193">
        <f>G69*(1+L69/100)</f>
        <v>0</v>
      </c>
      <c r="N69" s="193">
        <v>0</v>
      </c>
      <c r="O69" s="193">
        <f>ROUND(E69*N69,2)</f>
        <v>0</v>
      </c>
      <c r="P69" s="193">
        <v>0</v>
      </c>
      <c r="Q69" s="193">
        <f>ROUND(E69*P69,2)</f>
        <v>0</v>
      </c>
      <c r="R69" s="193" t="s">
        <v>211</v>
      </c>
      <c r="S69" s="193" t="s">
        <v>128</v>
      </c>
      <c r="T69" s="193">
        <v>0.123</v>
      </c>
      <c r="U69" s="194">
        <f>ROUND(E69*T69,2)</f>
        <v>67.16</v>
      </c>
      <c r="V69" s="193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 t="s">
        <v>174</v>
      </c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>
      <c r="A70" s="170"/>
      <c r="B70" s="180"/>
      <c r="C70" s="210" t="s">
        <v>212</v>
      </c>
      <c r="D70" s="183"/>
      <c r="E70" s="187">
        <v>286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4"/>
      <c r="V70" s="193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 t="s">
        <v>131</v>
      </c>
      <c r="AH70" s="169">
        <v>0</v>
      </c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>
      <c r="A71" s="170"/>
      <c r="B71" s="180"/>
      <c r="C71" s="210" t="s">
        <v>213</v>
      </c>
      <c r="D71" s="183"/>
      <c r="E71" s="187">
        <v>260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4"/>
      <c r="V71" s="193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 t="s">
        <v>131</v>
      </c>
      <c r="AH71" s="169">
        <v>0</v>
      </c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ht="22.5" outlineLevel="1">
      <c r="A72" s="170">
        <v>18</v>
      </c>
      <c r="B72" s="180" t="s">
        <v>214</v>
      </c>
      <c r="C72" s="209" t="s">
        <v>215</v>
      </c>
      <c r="D72" s="182" t="s">
        <v>157</v>
      </c>
      <c r="E72" s="186">
        <v>546</v>
      </c>
      <c r="F72" s="192"/>
      <c r="G72" s="193">
        <f>ROUND(E72*F72,2)</f>
        <v>0</v>
      </c>
      <c r="H72" s="192"/>
      <c r="I72" s="193">
        <f>ROUND(E72*H72,2)</f>
        <v>0</v>
      </c>
      <c r="J72" s="192"/>
      <c r="K72" s="193">
        <f>ROUND(E72*J72,2)</f>
        <v>0</v>
      </c>
      <c r="L72" s="193">
        <v>15</v>
      </c>
      <c r="M72" s="193">
        <f>G72*(1+L72/100)</f>
        <v>0</v>
      </c>
      <c r="N72" s="193">
        <v>0</v>
      </c>
      <c r="O72" s="193">
        <f>ROUND(E72*N72,2)</f>
        <v>0</v>
      </c>
      <c r="P72" s="193">
        <v>0</v>
      </c>
      <c r="Q72" s="193">
        <f>ROUND(E72*P72,2)</f>
        <v>0</v>
      </c>
      <c r="R72" s="193" t="s">
        <v>211</v>
      </c>
      <c r="S72" s="193" t="s">
        <v>128</v>
      </c>
      <c r="T72" s="193">
        <v>0</v>
      </c>
      <c r="U72" s="194">
        <f>ROUND(E72*T72,2)</f>
        <v>0</v>
      </c>
      <c r="V72" s="193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 t="s">
        <v>174</v>
      </c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>
      <c r="A73" s="170"/>
      <c r="B73" s="180"/>
      <c r="C73" s="210" t="s">
        <v>216</v>
      </c>
      <c r="D73" s="183"/>
      <c r="E73" s="187">
        <v>546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4"/>
      <c r="V73" s="193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 t="s">
        <v>131</v>
      </c>
      <c r="AH73" s="169">
        <v>5</v>
      </c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ht="22.5" outlineLevel="1">
      <c r="A74" s="170">
        <v>19</v>
      </c>
      <c r="B74" s="180" t="s">
        <v>217</v>
      </c>
      <c r="C74" s="209" t="s">
        <v>218</v>
      </c>
      <c r="D74" s="182" t="s">
        <v>157</v>
      </c>
      <c r="E74" s="186">
        <v>546</v>
      </c>
      <c r="F74" s="192"/>
      <c r="G74" s="193">
        <f>ROUND(E74*F74,2)</f>
        <v>0</v>
      </c>
      <c r="H74" s="192"/>
      <c r="I74" s="193">
        <f>ROUND(E74*H74,2)</f>
        <v>0</v>
      </c>
      <c r="J74" s="192"/>
      <c r="K74" s="193">
        <f>ROUND(E74*J74,2)</f>
        <v>0</v>
      </c>
      <c r="L74" s="193">
        <v>15</v>
      </c>
      <c r="M74" s="193">
        <f>G74*(1+L74/100)</f>
        <v>0</v>
      </c>
      <c r="N74" s="193">
        <v>0</v>
      </c>
      <c r="O74" s="193">
        <f>ROUND(E74*N74,2)</f>
        <v>0</v>
      </c>
      <c r="P74" s="193">
        <v>0</v>
      </c>
      <c r="Q74" s="193">
        <f>ROUND(E74*P74,2)</f>
        <v>0</v>
      </c>
      <c r="R74" s="193" t="s">
        <v>211</v>
      </c>
      <c r="S74" s="193" t="s">
        <v>128</v>
      </c>
      <c r="T74" s="193">
        <v>8.8999999999999996E-2</v>
      </c>
      <c r="U74" s="194">
        <f>ROUND(E74*T74,2)</f>
        <v>48.59</v>
      </c>
      <c r="V74" s="193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 t="s">
        <v>174</v>
      </c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>
      <c r="A75" s="170"/>
      <c r="B75" s="180"/>
      <c r="C75" s="210" t="s">
        <v>216</v>
      </c>
      <c r="D75" s="183"/>
      <c r="E75" s="187">
        <v>546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4"/>
      <c r="V75" s="193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 t="s">
        <v>131</v>
      </c>
      <c r="AH75" s="169">
        <v>5</v>
      </c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>
      <c r="A76" s="170">
        <v>20</v>
      </c>
      <c r="B76" s="180" t="s">
        <v>219</v>
      </c>
      <c r="C76" s="209" t="s">
        <v>220</v>
      </c>
      <c r="D76" s="182" t="s">
        <v>157</v>
      </c>
      <c r="E76" s="186">
        <v>15</v>
      </c>
      <c r="F76" s="192"/>
      <c r="G76" s="193">
        <f>ROUND(E76*F76,2)</f>
        <v>0</v>
      </c>
      <c r="H76" s="192"/>
      <c r="I76" s="193">
        <f>ROUND(E76*H76,2)</f>
        <v>0</v>
      </c>
      <c r="J76" s="192"/>
      <c r="K76" s="193">
        <f>ROUND(E76*J76,2)</f>
        <v>0</v>
      </c>
      <c r="L76" s="193">
        <v>15</v>
      </c>
      <c r="M76" s="193">
        <f>G76*(1+L76/100)</f>
        <v>0</v>
      </c>
      <c r="N76" s="193">
        <v>5.9199999999999999E-3</v>
      </c>
      <c r="O76" s="193">
        <f>ROUND(E76*N76,2)</f>
        <v>0.09</v>
      </c>
      <c r="P76" s="193">
        <v>0</v>
      </c>
      <c r="Q76" s="193">
        <f>ROUND(E76*P76,2)</f>
        <v>0</v>
      </c>
      <c r="R76" s="193" t="s">
        <v>211</v>
      </c>
      <c r="S76" s="193" t="s">
        <v>128</v>
      </c>
      <c r="T76" s="193">
        <v>0.26</v>
      </c>
      <c r="U76" s="194">
        <f>ROUND(E76*T76,2)</f>
        <v>3.9</v>
      </c>
      <c r="V76" s="193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 t="s">
        <v>129</v>
      </c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>
      <c r="A77" s="170"/>
      <c r="B77" s="180"/>
      <c r="C77" s="210" t="s">
        <v>221</v>
      </c>
      <c r="D77" s="183"/>
      <c r="E77" s="187">
        <v>15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4"/>
      <c r="V77" s="193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 t="s">
        <v>131</v>
      </c>
      <c r="AH77" s="169">
        <v>0</v>
      </c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>
      <c r="A78" s="170">
        <v>21</v>
      </c>
      <c r="B78" s="180" t="s">
        <v>222</v>
      </c>
      <c r="C78" s="209" t="s">
        <v>223</v>
      </c>
      <c r="D78" s="182" t="s">
        <v>157</v>
      </c>
      <c r="E78" s="186">
        <v>546</v>
      </c>
      <c r="F78" s="192"/>
      <c r="G78" s="193">
        <f>ROUND(E78*F78,2)</f>
        <v>0</v>
      </c>
      <c r="H78" s="192"/>
      <c r="I78" s="193">
        <f>ROUND(E78*H78,2)</f>
        <v>0</v>
      </c>
      <c r="J78" s="192"/>
      <c r="K78" s="193">
        <f>ROUND(E78*J78,2)</f>
        <v>0</v>
      </c>
      <c r="L78" s="193">
        <v>15</v>
      </c>
      <c r="M78" s="193">
        <f>G78*(1+L78/100)</f>
        <v>0</v>
      </c>
      <c r="N78" s="193">
        <v>0</v>
      </c>
      <c r="O78" s="193">
        <f>ROUND(E78*N78,2)</f>
        <v>0</v>
      </c>
      <c r="P78" s="193">
        <v>0</v>
      </c>
      <c r="Q78" s="193">
        <f>ROUND(E78*P78,2)</f>
        <v>0</v>
      </c>
      <c r="R78" s="193" t="s">
        <v>211</v>
      </c>
      <c r="S78" s="193" t="s">
        <v>128</v>
      </c>
      <c r="T78" s="193">
        <v>0.04</v>
      </c>
      <c r="U78" s="194">
        <f>ROUND(E78*T78,2)</f>
        <v>21.84</v>
      </c>
      <c r="V78" s="193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 t="s">
        <v>174</v>
      </c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>
      <c r="A79" s="170"/>
      <c r="B79" s="180"/>
      <c r="C79" s="210" t="s">
        <v>216</v>
      </c>
      <c r="D79" s="183"/>
      <c r="E79" s="187">
        <v>546</v>
      </c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4"/>
      <c r="V79" s="193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 t="s">
        <v>131</v>
      </c>
      <c r="AH79" s="169">
        <v>5</v>
      </c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>
      <c r="A80" s="170">
        <v>22</v>
      </c>
      <c r="B80" s="180" t="s">
        <v>224</v>
      </c>
      <c r="C80" s="209" t="s">
        <v>225</v>
      </c>
      <c r="D80" s="182" t="s">
        <v>157</v>
      </c>
      <c r="E80" s="186">
        <v>546</v>
      </c>
      <c r="F80" s="192"/>
      <c r="G80" s="193">
        <f>ROUND(E80*F80,2)</f>
        <v>0</v>
      </c>
      <c r="H80" s="192"/>
      <c r="I80" s="193">
        <f>ROUND(E80*H80,2)</f>
        <v>0</v>
      </c>
      <c r="J80" s="192"/>
      <c r="K80" s="193">
        <f>ROUND(E80*J80,2)</f>
        <v>0</v>
      </c>
      <c r="L80" s="193">
        <v>15</v>
      </c>
      <c r="M80" s="193">
        <f>G80*(1+L80/100)</f>
        <v>0</v>
      </c>
      <c r="N80" s="193">
        <v>0</v>
      </c>
      <c r="O80" s="193">
        <f>ROUND(E80*N80,2)</f>
        <v>0</v>
      </c>
      <c r="P80" s="193">
        <v>0</v>
      </c>
      <c r="Q80" s="193">
        <f>ROUND(E80*P80,2)</f>
        <v>0</v>
      </c>
      <c r="R80" s="193" t="s">
        <v>211</v>
      </c>
      <c r="S80" s="193" t="s">
        <v>128</v>
      </c>
      <c r="T80" s="193">
        <v>0</v>
      </c>
      <c r="U80" s="194">
        <f>ROUND(E80*T80,2)</f>
        <v>0</v>
      </c>
      <c r="V80" s="193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 t="s">
        <v>174</v>
      </c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>
      <c r="A81" s="170"/>
      <c r="B81" s="180"/>
      <c r="C81" s="210" t="s">
        <v>226</v>
      </c>
      <c r="D81" s="183"/>
      <c r="E81" s="187">
        <v>546</v>
      </c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4"/>
      <c r="V81" s="193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 t="s">
        <v>131</v>
      </c>
      <c r="AH81" s="169">
        <v>5</v>
      </c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>
      <c r="A82" s="170">
        <v>23</v>
      </c>
      <c r="B82" s="180" t="s">
        <v>227</v>
      </c>
      <c r="C82" s="209" t="s">
        <v>228</v>
      </c>
      <c r="D82" s="182" t="s">
        <v>157</v>
      </c>
      <c r="E82" s="186">
        <v>546</v>
      </c>
      <c r="F82" s="192"/>
      <c r="G82" s="193">
        <f>ROUND(E82*F82,2)</f>
        <v>0</v>
      </c>
      <c r="H82" s="192"/>
      <c r="I82" s="193">
        <f>ROUND(E82*H82,2)</f>
        <v>0</v>
      </c>
      <c r="J82" s="192"/>
      <c r="K82" s="193">
        <f>ROUND(E82*J82,2)</f>
        <v>0</v>
      </c>
      <c r="L82" s="193">
        <v>15</v>
      </c>
      <c r="M82" s="193">
        <f>G82*(1+L82/100)</f>
        <v>0</v>
      </c>
      <c r="N82" s="193">
        <v>0</v>
      </c>
      <c r="O82" s="193">
        <f>ROUND(E82*N82,2)</f>
        <v>0</v>
      </c>
      <c r="P82" s="193">
        <v>0</v>
      </c>
      <c r="Q82" s="193">
        <f>ROUND(E82*P82,2)</f>
        <v>0</v>
      </c>
      <c r="R82" s="193" t="s">
        <v>211</v>
      </c>
      <c r="S82" s="193" t="s">
        <v>128</v>
      </c>
      <c r="T82" s="193">
        <v>2.4E-2</v>
      </c>
      <c r="U82" s="194">
        <f>ROUND(E82*T82,2)</f>
        <v>13.1</v>
      </c>
      <c r="V82" s="193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 t="s">
        <v>174</v>
      </c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>
      <c r="A83" s="170"/>
      <c r="B83" s="180"/>
      <c r="C83" s="210" t="s">
        <v>226</v>
      </c>
      <c r="D83" s="183"/>
      <c r="E83" s="187">
        <v>546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4"/>
      <c r="V83" s="193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 t="s">
        <v>131</v>
      </c>
      <c r="AH83" s="169">
        <v>5</v>
      </c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>
      <c r="A84" s="170">
        <v>24</v>
      </c>
      <c r="B84" s="180" t="s">
        <v>229</v>
      </c>
      <c r="C84" s="209" t="s">
        <v>230</v>
      </c>
      <c r="D84" s="182" t="s">
        <v>231</v>
      </c>
      <c r="E84" s="186">
        <v>22</v>
      </c>
      <c r="F84" s="192"/>
      <c r="G84" s="193">
        <f>ROUND(E84*F84,2)</f>
        <v>0</v>
      </c>
      <c r="H84" s="192"/>
      <c r="I84" s="193">
        <f>ROUND(E84*H84,2)</f>
        <v>0</v>
      </c>
      <c r="J84" s="192"/>
      <c r="K84" s="193">
        <f>ROUND(E84*J84,2)</f>
        <v>0</v>
      </c>
      <c r="L84" s="193">
        <v>15</v>
      </c>
      <c r="M84" s="193">
        <f>G84*(1+L84/100)</f>
        <v>0</v>
      </c>
      <c r="N84" s="193">
        <v>0</v>
      </c>
      <c r="O84" s="193">
        <f>ROUND(E84*N84,2)</f>
        <v>0</v>
      </c>
      <c r="P84" s="193">
        <v>0</v>
      </c>
      <c r="Q84" s="193">
        <f>ROUND(E84*P84,2)</f>
        <v>0</v>
      </c>
      <c r="R84" s="193" t="s">
        <v>211</v>
      </c>
      <c r="S84" s="193" t="s">
        <v>128</v>
      </c>
      <c r="T84" s="193">
        <v>0.20300000000000001</v>
      </c>
      <c r="U84" s="194">
        <f>ROUND(E84*T84,2)</f>
        <v>4.47</v>
      </c>
      <c r="V84" s="193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 t="s">
        <v>174</v>
      </c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>
      <c r="A85" s="170"/>
      <c r="B85" s="180"/>
      <c r="C85" s="210" t="s">
        <v>232</v>
      </c>
      <c r="D85" s="183"/>
      <c r="E85" s="187">
        <v>22</v>
      </c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4"/>
      <c r="V85" s="193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 t="s">
        <v>131</v>
      </c>
      <c r="AH85" s="169">
        <v>0</v>
      </c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>
      <c r="A86" s="170">
        <v>25</v>
      </c>
      <c r="B86" s="180" t="s">
        <v>233</v>
      </c>
      <c r="C86" s="209" t="s">
        <v>234</v>
      </c>
      <c r="D86" s="182" t="s">
        <v>231</v>
      </c>
      <c r="E86" s="186">
        <v>22</v>
      </c>
      <c r="F86" s="192"/>
      <c r="G86" s="193">
        <f>ROUND(E86*F86,2)</f>
        <v>0</v>
      </c>
      <c r="H86" s="192"/>
      <c r="I86" s="193">
        <f>ROUND(E86*H86,2)</f>
        <v>0</v>
      </c>
      <c r="J86" s="192"/>
      <c r="K86" s="193">
        <f>ROUND(E86*J86,2)</f>
        <v>0</v>
      </c>
      <c r="L86" s="193">
        <v>15</v>
      </c>
      <c r="M86" s="193">
        <f>G86*(1+L86/100)</f>
        <v>0</v>
      </c>
      <c r="N86" s="193">
        <v>0</v>
      </c>
      <c r="O86" s="193">
        <f>ROUND(E86*N86,2)</f>
        <v>0</v>
      </c>
      <c r="P86" s="193">
        <v>0</v>
      </c>
      <c r="Q86" s="193">
        <f>ROUND(E86*P86,2)</f>
        <v>0</v>
      </c>
      <c r="R86" s="193" t="s">
        <v>211</v>
      </c>
      <c r="S86" s="193" t="s">
        <v>128</v>
      </c>
      <c r="T86" s="193">
        <v>8.0000000000000002E-3</v>
      </c>
      <c r="U86" s="194">
        <f>ROUND(E86*T86,2)</f>
        <v>0.18</v>
      </c>
      <c r="V86" s="193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 t="s">
        <v>174</v>
      </c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>
      <c r="A87" s="170"/>
      <c r="B87" s="180"/>
      <c r="C87" s="210" t="s">
        <v>235</v>
      </c>
      <c r="D87" s="183"/>
      <c r="E87" s="187">
        <v>22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4"/>
      <c r="V87" s="193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 t="s">
        <v>131</v>
      </c>
      <c r="AH87" s="169">
        <v>5</v>
      </c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>
      <c r="A88" s="170">
        <v>26</v>
      </c>
      <c r="B88" s="180" t="s">
        <v>236</v>
      </c>
      <c r="C88" s="209" t="s">
        <v>237</v>
      </c>
      <c r="D88" s="182" t="s">
        <v>231</v>
      </c>
      <c r="E88" s="186">
        <v>22</v>
      </c>
      <c r="F88" s="192"/>
      <c r="G88" s="193">
        <f>ROUND(E88*F88,2)</f>
        <v>0</v>
      </c>
      <c r="H88" s="192"/>
      <c r="I88" s="193">
        <f>ROUND(E88*H88,2)</f>
        <v>0</v>
      </c>
      <c r="J88" s="192"/>
      <c r="K88" s="193">
        <f>ROUND(E88*J88,2)</f>
        <v>0</v>
      </c>
      <c r="L88" s="193">
        <v>15</v>
      </c>
      <c r="M88" s="193">
        <f>G88*(1+L88/100)</f>
        <v>0</v>
      </c>
      <c r="N88" s="193">
        <v>0</v>
      </c>
      <c r="O88" s="193">
        <f>ROUND(E88*N88,2)</f>
        <v>0</v>
      </c>
      <c r="P88" s="193">
        <v>0</v>
      </c>
      <c r="Q88" s="193">
        <f>ROUND(E88*P88,2)</f>
        <v>0</v>
      </c>
      <c r="R88" s="193" t="s">
        <v>211</v>
      </c>
      <c r="S88" s="193" t="s">
        <v>128</v>
      </c>
      <c r="T88" s="193">
        <v>0.13100000000000001</v>
      </c>
      <c r="U88" s="194">
        <f>ROUND(E88*T88,2)</f>
        <v>2.88</v>
      </c>
      <c r="V88" s="193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 t="s">
        <v>174</v>
      </c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>
      <c r="A89" s="170"/>
      <c r="B89" s="180"/>
      <c r="C89" s="210" t="s">
        <v>235</v>
      </c>
      <c r="D89" s="183"/>
      <c r="E89" s="187">
        <v>22</v>
      </c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4"/>
      <c r="V89" s="193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 t="s">
        <v>131</v>
      </c>
      <c r="AH89" s="169">
        <v>5</v>
      </c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ht="25.5">
      <c r="A90" s="176" t="s">
        <v>122</v>
      </c>
      <c r="B90" s="181" t="s">
        <v>78</v>
      </c>
      <c r="C90" s="211" t="s">
        <v>79</v>
      </c>
      <c r="D90" s="184"/>
      <c r="E90" s="188"/>
      <c r="F90" s="195"/>
      <c r="G90" s="195">
        <f>SUMIF(AG91:AG93,"&lt;&gt;NOR",G91:G93)</f>
        <v>0</v>
      </c>
      <c r="H90" s="195"/>
      <c r="I90" s="195">
        <f>SUM(I91:I93)</f>
        <v>0</v>
      </c>
      <c r="J90" s="195"/>
      <c r="K90" s="195">
        <f>SUM(K91:K93)</f>
        <v>0</v>
      </c>
      <c r="L90" s="195"/>
      <c r="M90" s="195">
        <f>SUM(M91:M93)</f>
        <v>0</v>
      </c>
      <c r="N90" s="195"/>
      <c r="O90" s="195">
        <f>SUM(O91:O93)</f>
        <v>0</v>
      </c>
      <c r="P90" s="195"/>
      <c r="Q90" s="195">
        <f>SUM(Q91:Q93)</f>
        <v>0</v>
      </c>
      <c r="R90" s="195"/>
      <c r="S90" s="195"/>
      <c r="T90" s="195"/>
      <c r="U90" s="196">
        <f>SUM(U91:U93)</f>
        <v>0</v>
      </c>
      <c r="V90" s="195"/>
      <c r="AG90" t="s">
        <v>123</v>
      </c>
    </row>
    <row r="91" spans="1:60" ht="22.5" outlineLevel="1">
      <c r="A91" s="170">
        <v>27</v>
      </c>
      <c r="B91" s="180" t="s">
        <v>238</v>
      </c>
      <c r="C91" s="209" t="s">
        <v>239</v>
      </c>
      <c r="D91" s="182" t="s">
        <v>240</v>
      </c>
      <c r="E91" s="186">
        <v>1</v>
      </c>
      <c r="F91" s="192"/>
      <c r="G91" s="193">
        <f>ROUND(E91*F91,2)</f>
        <v>0</v>
      </c>
      <c r="H91" s="192"/>
      <c r="I91" s="193">
        <f>ROUND(E91*H91,2)</f>
        <v>0</v>
      </c>
      <c r="J91" s="192"/>
      <c r="K91" s="193">
        <f>ROUND(E91*J91,2)</f>
        <v>0</v>
      </c>
      <c r="L91" s="193">
        <v>15</v>
      </c>
      <c r="M91" s="193">
        <f>G91*(1+L91/100)</f>
        <v>0</v>
      </c>
      <c r="N91" s="193">
        <v>0</v>
      </c>
      <c r="O91" s="193">
        <f>ROUND(E91*N91,2)</f>
        <v>0</v>
      </c>
      <c r="P91" s="193">
        <v>0</v>
      </c>
      <c r="Q91" s="193">
        <f>ROUND(E91*P91,2)</f>
        <v>0</v>
      </c>
      <c r="R91" s="193"/>
      <c r="S91" s="193" t="s">
        <v>241</v>
      </c>
      <c r="T91" s="193">
        <v>0</v>
      </c>
      <c r="U91" s="194">
        <f>ROUND(E91*T91,2)</f>
        <v>0</v>
      </c>
      <c r="V91" s="193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 t="s">
        <v>129</v>
      </c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>
      <c r="A92" s="170">
        <v>28</v>
      </c>
      <c r="B92" s="180" t="s">
        <v>242</v>
      </c>
      <c r="C92" s="209" t="s">
        <v>243</v>
      </c>
      <c r="D92" s="182" t="s">
        <v>240</v>
      </c>
      <c r="E92" s="186">
        <v>1</v>
      </c>
      <c r="F92" s="192"/>
      <c r="G92" s="193">
        <f>ROUND(E92*F92,2)</f>
        <v>0</v>
      </c>
      <c r="H92" s="192"/>
      <c r="I92" s="193">
        <f>ROUND(E92*H92,2)</f>
        <v>0</v>
      </c>
      <c r="J92" s="192"/>
      <c r="K92" s="193">
        <f>ROUND(E92*J92,2)</f>
        <v>0</v>
      </c>
      <c r="L92" s="193">
        <v>15</v>
      </c>
      <c r="M92" s="193">
        <f>G92*(1+L92/100)</f>
        <v>0</v>
      </c>
      <c r="N92" s="193">
        <v>0</v>
      </c>
      <c r="O92" s="193">
        <f>ROUND(E92*N92,2)</f>
        <v>0</v>
      </c>
      <c r="P92" s="193">
        <v>0</v>
      </c>
      <c r="Q92" s="193">
        <f>ROUND(E92*P92,2)</f>
        <v>0</v>
      </c>
      <c r="R92" s="193"/>
      <c r="S92" s="193" t="s">
        <v>241</v>
      </c>
      <c r="T92" s="193">
        <v>0</v>
      </c>
      <c r="U92" s="194">
        <f>ROUND(E92*T92,2)</f>
        <v>0</v>
      </c>
      <c r="V92" s="193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 t="s">
        <v>129</v>
      </c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>
      <c r="A93" s="170">
        <v>29</v>
      </c>
      <c r="B93" s="180" t="s">
        <v>244</v>
      </c>
      <c r="C93" s="209" t="s">
        <v>245</v>
      </c>
      <c r="D93" s="182" t="s">
        <v>240</v>
      </c>
      <c r="E93" s="186">
        <v>1</v>
      </c>
      <c r="F93" s="192"/>
      <c r="G93" s="193">
        <f>ROUND(E93*F93,2)</f>
        <v>0</v>
      </c>
      <c r="H93" s="192"/>
      <c r="I93" s="193">
        <f>ROUND(E93*H93,2)</f>
        <v>0</v>
      </c>
      <c r="J93" s="192"/>
      <c r="K93" s="193">
        <f>ROUND(E93*J93,2)</f>
        <v>0</v>
      </c>
      <c r="L93" s="193">
        <v>15</v>
      </c>
      <c r="M93" s="193">
        <f>G93*(1+L93/100)</f>
        <v>0</v>
      </c>
      <c r="N93" s="193">
        <v>0</v>
      </c>
      <c r="O93" s="193">
        <f>ROUND(E93*N93,2)</f>
        <v>0</v>
      </c>
      <c r="P93" s="193">
        <v>0</v>
      </c>
      <c r="Q93" s="193">
        <f>ROUND(E93*P93,2)</f>
        <v>0</v>
      </c>
      <c r="R93" s="193"/>
      <c r="S93" s="193" t="s">
        <v>241</v>
      </c>
      <c r="T93" s="193">
        <v>0</v>
      </c>
      <c r="U93" s="194">
        <f>ROUND(E93*T93,2)</f>
        <v>0</v>
      </c>
      <c r="V93" s="193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 t="s">
        <v>129</v>
      </c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>
      <c r="A94" s="176" t="s">
        <v>122</v>
      </c>
      <c r="B94" s="181" t="s">
        <v>80</v>
      </c>
      <c r="C94" s="211" t="s">
        <v>81</v>
      </c>
      <c r="D94" s="184"/>
      <c r="E94" s="188"/>
      <c r="F94" s="195"/>
      <c r="G94" s="195">
        <f>SUMIF(AG95:AG127,"&lt;&gt;NOR",G95:G127)</f>
        <v>0</v>
      </c>
      <c r="H94" s="195"/>
      <c r="I94" s="195">
        <f>SUM(I95:I127)</f>
        <v>0</v>
      </c>
      <c r="J94" s="195"/>
      <c r="K94" s="195">
        <f>SUM(K95:K127)</f>
        <v>0</v>
      </c>
      <c r="L94" s="195"/>
      <c r="M94" s="195">
        <f>SUM(M95:M127)</f>
        <v>0</v>
      </c>
      <c r="N94" s="195"/>
      <c r="O94" s="195">
        <f>SUM(O95:O127)</f>
        <v>0.17</v>
      </c>
      <c r="P94" s="195"/>
      <c r="Q94" s="195">
        <f>SUM(Q95:Q127)</f>
        <v>61.790000000000006</v>
      </c>
      <c r="R94" s="195"/>
      <c r="S94" s="195"/>
      <c r="T94" s="195"/>
      <c r="U94" s="196">
        <f>SUM(U95:U127)</f>
        <v>606.4799999999999</v>
      </c>
      <c r="V94" s="195"/>
      <c r="AG94" t="s">
        <v>123</v>
      </c>
    </row>
    <row r="95" spans="1:60" outlineLevel="1">
      <c r="A95" s="170">
        <v>30</v>
      </c>
      <c r="B95" s="180" t="s">
        <v>246</v>
      </c>
      <c r="C95" s="209" t="s">
        <v>247</v>
      </c>
      <c r="D95" s="182" t="s">
        <v>231</v>
      </c>
      <c r="E95" s="186">
        <v>7.5</v>
      </c>
      <c r="F95" s="192"/>
      <c r="G95" s="193">
        <f>ROUND(E95*F95,2)</f>
        <v>0</v>
      </c>
      <c r="H95" s="192"/>
      <c r="I95" s="193">
        <f>ROUND(E95*H95,2)</f>
        <v>0</v>
      </c>
      <c r="J95" s="192"/>
      <c r="K95" s="193">
        <f>ROUND(E95*J95,2)</f>
        <v>0</v>
      </c>
      <c r="L95" s="193">
        <v>15</v>
      </c>
      <c r="M95" s="193">
        <f>G95*(1+L95/100)</f>
        <v>0</v>
      </c>
      <c r="N95" s="193">
        <v>0</v>
      </c>
      <c r="O95" s="193">
        <f>ROUND(E95*N95,2)</f>
        <v>0</v>
      </c>
      <c r="P95" s="193">
        <v>7.5999999999999998E-2</v>
      </c>
      <c r="Q95" s="193">
        <f>ROUND(E95*P95,2)</f>
        <v>0.56999999999999995</v>
      </c>
      <c r="R95" s="193" t="s">
        <v>248</v>
      </c>
      <c r="S95" s="193" t="s">
        <v>128</v>
      </c>
      <c r="T95" s="193">
        <v>0.26500000000000001</v>
      </c>
      <c r="U95" s="194">
        <f>ROUND(E95*T95,2)</f>
        <v>1.99</v>
      </c>
      <c r="V95" s="193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 t="s">
        <v>129</v>
      </c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>
      <c r="A96" s="170"/>
      <c r="B96" s="180"/>
      <c r="C96" s="210" t="s">
        <v>249</v>
      </c>
      <c r="D96" s="183"/>
      <c r="E96" s="187">
        <v>7.5</v>
      </c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4"/>
      <c r="V96" s="193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 t="s">
        <v>131</v>
      </c>
      <c r="AH96" s="169">
        <v>0</v>
      </c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>
      <c r="A97" s="170">
        <v>31</v>
      </c>
      <c r="B97" s="180" t="s">
        <v>250</v>
      </c>
      <c r="C97" s="209" t="s">
        <v>251</v>
      </c>
      <c r="D97" s="182" t="s">
        <v>157</v>
      </c>
      <c r="E97" s="186">
        <v>73.046499999999995</v>
      </c>
      <c r="F97" s="192"/>
      <c r="G97" s="193">
        <f>ROUND(E97*F97,2)</f>
        <v>0</v>
      </c>
      <c r="H97" s="192"/>
      <c r="I97" s="193">
        <f>ROUND(E97*H97,2)</f>
        <v>0</v>
      </c>
      <c r="J97" s="192"/>
      <c r="K97" s="193">
        <f>ROUND(E97*J97,2)</f>
        <v>0</v>
      </c>
      <c r="L97" s="193">
        <v>15</v>
      </c>
      <c r="M97" s="193">
        <f>G97*(1+L97/100)</f>
        <v>0</v>
      </c>
      <c r="N97" s="193">
        <v>2.1900000000000001E-3</v>
      </c>
      <c r="O97" s="193">
        <f>ROUND(E97*N97,2)</f>
        <v>0.16</v>
      </c>
      <c r="P97" s="193">
        <v>7.4999999999999997E-2</v>
      </c>
      <c r="Q97" s="193">
        <f>ROUND(E97*P97,2)</f>
        <v>5.48</v>
      </c>
      <c r="R97" s="193" t="s">
        <v>248</v>
      </c>
      <c r="S97" s="193" t="s">
        <v>128</v>
      </c>
      <c r="T97" s="193">
        <v>0.95499999999999996</v>
      </c>
      <c r="U97" s="194">
        <f>ROUND(E97*T97,2)</f>
        <v>69.760000000000005</v>
      </c>
      <c r="V97" s="193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 t="s">
        <v>129</v>
      </c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33.75" outlineLevel="1">
      <c r="A98" s="170"/>
      <c r="B98" s="180"/>
      <c r="C98" s="210" t="s">
        <v>252</v>
      </c>
      <c r="D98" s="183"/>
      <c r="E98" s="187">
        <v>73.046499999999995</v>
      </c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4"/>
      <c r="V98" s="193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 t="s">
        <v>131</v>
      </c>
      <c r="AH98" s="169">
        <v>0</v>
      </c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>
      <c r="A99" s="170">
        <v>32</v>
      </c>
      <c r="B99" s="180" t="s">
        <v>253</v>
      </c>
      <c r="C99" s="209" t="s">
        <v>254</v>
      </c>
      <c r="D99" s="182" t="s">
        <v>231</v>
      </c>
      <c r="E99" s="186">
        <v>41.82</v>
      </c>
      <c r="F99" s="192"/>
      <c r="G99" s="193">
        <f>ROUND(E99*F99,2)</f>
        <v>0</v>
      </c>
      <c r="H99" s="192"/>
      <c r="I99" s="193">
        <f>ROUND(E99*H99,2)</f>
        <v>0</v>
      </c>
      <c r="J99" s="192"/>
      <c r="K99" s="193">
        <f>ROUND(E99*J99,2)</f>
        <v>0</v>
      </c>
      <c r="L99" s="193">
        <v>15</v>
      </c>
      <c r="M99" s="193">
        <f>G99*(1+L99/100)</f>
        <v>0</v>
      </c>
      <c r="N99" s="193">
        <v>0</v>
      </c>
      <c r="O99" s="193">
        <f>ROUND(E99*N99,2)</f>
        <v>0</v>
      </c>
      <c r="P99" s="193">
        <v>1.507E-2</v>
      </c>
      <c r="Q99" s="193">
        <f>ROUND(E99*P99,2)</f>
        <v>0.63</v>
      </c>
      <c r="R99" s="193" t="s">
        <v>248</v>
      </c>
      <c r="S99" s="193" t="s">
        <v>128</v>
      </c>
      <c r="T99" s="193">
        <v>0.11</v>
      </c>
      <c r="U99" s="194">
        <f>ROUND(E99*T99,2)</f>
        <v>4.5999999999999996</v>
      </c>
      <c r="V99" s="193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 t="s">
        <v>174</v>
      </c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ht="22.5" outlineLevel="1">
      <c r="A100" s="170"/>
      <c r="B100" s="180"/>
      <c r="C100" s="210" t="s">
        <v>255</v>
      </c>
      <c r="D100" s="183"/>
      <c r="E100" s="187">
        <v>41.82</v>
      </c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4"/>
      <c r="V100" s="193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 t="s">
        <v>131</v>
      </c>
      <c r="AH100" s="169">
        <v>0</v>
      </c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>
      <c r="A101" s="170">
        <v>33</v>
      </c>
      <c r="B101" s="180" t="s">
        <v>256</v>
      </c>
      <c r="C101" s="209" t="s">
        <v>257</v>
      </c>
      <c r="D101" s="182" t="s">
        <v>157</v>
      </c>
      <c r="E101" s="186">
        <v>293.70999999999998</v>
      </c>
      <c r="F101" s="192"/>
      <c r="G101" s="193">
        <f>ROUND(E101*F101,2)</f>
        <v>0</v>
      </c>
      <c r="H101" s="192"/>
      <c r="I101" s="193">
        <f>ROUND(E101*H101,2)</f>
        <v>0</v>
      </c>
      <c r="J101" s="192"/>
      <c r="K101" s="193">
        <f>ROUND(E101*J101,2)</f>
        <v>0</v>
      </c>
      <c r="L101" s="193">
        <v>15</v>
      </c>
      <c r="M101" s="193">
        <f>G101*(1+L101/100)</f>
        <v>0</v>
      </c>
      <c r="N101" s="193">
        <v>0</v>
      </c>
      <c r="O101" s="193">
        <f>ROUND(E101*N101,2)</f>
        <v>0</v>
      </c>
      <c r="P101" s="193">
        <v>0.05</v>
      </c>
      <c r="Q101" s="193">
        <f>ROUND(E101*P101,2)</f>
        <v>14.69</v>
      </c>
      <c r="R101" s="193" t="s">
        <v>248</v>
      </c>
      <c r="S101" s="193" t="s">
        <v>128</v>
      </c>
      <c r="T101" s="193">
        <v>0.33</v>
      </c>
      <c r="U101" s="194">
        <f>ROUND(E101*T101,2)</f>
        <v>96.92</v>
      </c>
      <c r="V101" s="193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 t="s">
        <v>129</v>
      </c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>
      <c r="A102" s="170"/>
      <c r="B102" s="180"/>
      <c r="C102" s="210" t="s">
        <v>258</v>
      </c>
      <c r="D102" s="183"/>
      <c r="E102" s="187">
        <v>293.70999999999998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4"/>
      <c r="V102" s="193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 t="s">
        <v>131</v>
      </c>
      <c r="AH102" s="169">
        <v>0</v>
      </c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>
      <c r="A103" s="170">
        <v>34</v>
      </c>
      <c r="B103" s="180" t="s">
        <v>259</v>
      </c>
      <c r="C103" s="209" t="s">
        <v>260</v>
      </c>
      <c r="D103" s="182" t="s">
        <v>157</v>
      </c>
      <c r="E103" s="186">
        <v>699.15200000000004</v>
      </c>
      <c r="F103" s="192"/>
      <c r="G103" s="193">
        <f>ROUND(E103*F103,2)</f>
        <v>0</v>
      </c>
      <c r="H103" s="192"/>
      <c r="I103" s="193">
        <f>ROUND(E103*H103,2)</f>
        <v>0</v>
      </c>
      <c r="J103" s="192"/>
      <c r="K103" s="193">
        <f>ROUND(E103*J103,2)</f>
        <v>0</v>
      </c>
      <c r="L103" s="193">
        <v>15</v>
      </c>
      <c r="M103" s="193">
        <f>G103*(1+L103/100)</f>
        <v>0</v>
      </c>
      <c r="N103" s="193">
        <v>0</v>
      </c>
      <c r="O103" s="193">
        <f>ROUND(E103*N103,2)</f>
        <v>0</v>
      </c>
      <c r="P103" s="193">
        <v>4.5999999999999999E-2</v>
      </c>
      <c r="Q103" s="193">
        <f>ROUND(E103*P103,2)</f>
        <v>32.159999999999997</v>
      </c>
      <c r="R103" s="193" t="s">
        <v>248</v>
      </c>
      <c r="S103" s="193" t="s">
        <v>128</v>
      </c>
      <c r="T103" s="193">
        <v>0.26</v>
      </c>
      <c r="U103" s="194">
        <f>ROUND(E103*T103,2)</f>
        <v>181.78</v>
      </c>
      <c r="V103" s="193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 t="s">
        <v>129</v>
      </c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>
      <c r="A104" s="170"/>
      <c r="B104" s="180"/>
      <c r="C104" s="210" t="s">
        <v>261</v>
      </c>
      <c r="D104" s="183"/>
      <c r="E104" s="187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4"/>
      <c r="V104" s="193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 t="s">
        <v>131</v>
      </c>
      <c r="AH104" s="169">
        <v>0</v>
      </c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ht="33.75" outlineLevel="1">
      <c r="A105" s="170"/>
      <c r="B105" s="180"/>
      <c r="C105" s="210" t="s">
        <v>262</v>
      </c>
      <c r="D105" s="183"/>
      <c r="E105" s="187">
        <v>850.024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4"/>
      <c r="V105" s="193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 t="s">
        <v>131</v>
      </c>
      <c r="AH105" s="169">
        <v>0</v>
      </c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>
      <c r="A106" s="170"/>
      <c r="B106" s="180"/>
      <c r="C106" s="210" t="s">
        <v>263</v>
      </c>
      <c r="D106" s="183"/>
      <c r="E106" s="187">
        <v>-17.431999999999999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4"/>
      <c r="V106" s="193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 t="s">
        <v>131</v>
      </c>
      <c r="AH106" s="169">
        <v>0</v>
      </c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ht="45" outlineLevel="1">
      <c r="A107" s="170"/>
      <c r="B107" s="180"/>
      <c r="C107" s="210" t="s">
        <v>264</v>
      </c>
      <c r="D107" s="183"/>
      <c r="E107" s="187">
        <v>-133.44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4"/>
      <c r="V107" s="193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 t="s">
        <v>131</v>
      </c>
      <c r="AH107" s="169">
        <v>0</v>
      </c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outlineLevel="1">
      <c r="A108" s="170">
        <v>35</v>
      </c>
      <c r="B108" s="180" t="s">
        <v>265</v>
      </c>
      <c r="C108" s="209" t="s">
        <v>266</v>
      </c>
      <c r="D108" s="182" t="s">
        <v>157</v>
      </c>
      <c r="E108" s="186">
        <v>121.732</v>
      </c>
      <c r="F108" s="192"/>
      <c r="G108" s="193">
        <f>ROUND(E108*F108,2)</f>
        <v>0</v>
      </c>
      <c r="H108" s="192"/>
      <c r="I108" s="193">
        <f>ROUND(E108*H108,2)</f>
        <v>0</v>
      </c>
      <c r="J108" s="192"/>
      <c r="K108" s="193">
        <f>ROUND(E108*J108,2)</f>
        <v>0</v>
      </c>
      <c r="L108" s="193">
        <v>15</v>
      </c>
      <c r="M108" s="193">
        <f>G108*(1+L108/100)</f>
        <v>0</v>
      </c>
      <c r="N108" s="193">
        <v>0</v>
      </c>
      <c r="O108" s="193">
        <f>ROUND(E108*N108,2)</f>
        <v>0</v>
      </c>
      <c r="P108" s="193">
        <v>5.8999999999999997E-2</v>
      </c>
      <c r="Q108" s="193">
        <f>ROUND(E108*P108,2)</f>
        <v>7.18</v>
      </c>
      <c r="R108" s="193" t="s">
        <v>248</v>
      </c>
      <c r="S108" s="193" t="s">
        <v>128</v>
      </c>
      <c r="T108" s="193">
        <v>0.2</v>
      </c>
      <c r="U108" s="194">
        <f>ROUND(E108*T108,2)</f>
        <v>24.35</v>
      </c>
      <c r="V108" s="193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 t="s">
        <v>129</v>
      </c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>
      <c r="A109" s="170"/>
      <c r="B109" s="180"/>
      <c r="C109" s="210" t="s">
        <v>159</v>
      </c>
      <c r="D109" s="183"/>
      <c r="E109" s="187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4"/>
      <c r="V109" s="193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 t="s">
        <v>131</v>
      </c>
      <c r="AH109" s="169">
        <v>0</v>
      </c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>
      <c r="A110" s="170"/>
      <c r="B110" s="180"/>
      <c r="C110" s="210" t="s">
        <v>160</v>
      </c>
      <c r="D110" s="183"/>
      <c r="E110" s="187">
        <v>10.868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4"/>
      <c r="V110" s="193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 t="s">
        <v>131</v>
      </c>
      <c r="AH110" s="169">
        <v>0</v>
      </c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outlineLevel="1">
      <c r="A111" s="170"/>
      <c r="B111" s="180"/>
      <c r="C111" s="210" t="s">
        <v>161</v>
      </c>
      <c r="D111" s="183"/>
      <c r="E111" s="187">
        <v>3.64</v>
      </c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4"/>
      <c r="V111" s="193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 t="s">
        <v>131</v>
      </c>
      <c r="AH111" s="169">
        <v>0</v>
      </c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outlineLevel="1">
      <c r="A112" s="170"/>
      <c r="B112" s="180"/>
      <c r="C112" s="210" t="s">
        <v>162</v>
      </c>
      <c r="D112" s="183"/>
      <c r="E112" s="187">
        <v>22.971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4"/>
      <c r="V112" s="193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 t="s">
        <v>131</v>
      </c>
      <c r="AH112" s="169">
        <v>0</v>
      </c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outlineLevel="1">
      <c r="A113" s="170"/>
      <c r="B113" s="180"/>
      <c r="C113" s="210" t="s">
        <v>163</v>
      </c>
      <c r="D113" s="183"/>
      <c r="E113" s="187">
        <v>19.11</v>
      </c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4"/>
      <c r="V113" s="193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 t="s">
        <v>131</v>
      </c>
      <c r="AH113" s="169">
        <v>0</v>
      </c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>
      <c r="A114" s="170"/>
      <c r="B114" s="180"/>
      <c r="C114" s="210" t="s">
        <v>164</v>
      </c>
      <c r="D114" s="183"/>
      <c r="E114" s="187">
        <v>19.11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4"/>
      <c r="V114" s="193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 t="s">
        <v>131</v>
      </c>
      <c r="AH114" s="169">
        <v>0</v>
      </c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outlineLevel="1">
      <c r="A115" s="170"/>
      <c r="B115" s="180"/>
      <c r="C115" s="210" t="s">
        <v>165</v>
      </c>
      <c r="D115" s="183"/>
      <c r="E115" s="187">
        <v>3.25</v>
      </c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4"/>
      <c r="V115" s="193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 t="s">
        <v>131</v>
      </c>
      <c r="AH115" s="169">
        <v>0</v>
      </c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>
      <c r="A116" s="170"/>
      <c r="B116" s="180"/>
      <c r="C116" s="210" t="s">
        <v>166</v>
      </c>
      <c r="D116" s="183"/>
      <c r="E116" s="187">
        <v>18.037500000000001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4"/>
      <c r="V116" s="193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 t="s">
        <v>131</v>
      </c>
      <c r="AH116" s="169">
        <v>0</v>
      </c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>
      <c r="A117" s="170"/>
      <c r="B117" s="180"/>
      <c r="C117" s="210" t="s">
        <v>167</v>
      </c>
      <c r="D117" s="183"/>
      <c r="E117" s="187">
        <v>3.6855000000000002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4"/>
      <c r="V117" s="193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 t="s">
        <v>131</v>
      </c>
      <c r="AH117" s="169">
        <v>0</v>
      </c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>
      <c r="A118" s="170"/>
      <c r="B118" s="180"/>
      <c r="C118" s="210" t="s">
        <v>168</v>
      </c>
      <c r="D118" s="183"/>
      <c r="E118" s="187">
        <v>15.21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4"/>
      <c r="V118" s="193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 t="s">
        <v>131</v>
      </c>
      <c r="AH118" s="169">
        <v>0</v>
      </c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>
      <c r="A119" s="170"/>
      <c r="B119" s="180"/>
      <c r="C119" s="210" t="s">
        <v>169</v>
      </c>
      <c r="D119" s="183"/>
      <c r="E119" s="187">
        <v>1.17</v>
      </c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4"/>
      <c r="V119" s="193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 t="s">
        <v>131</v>
      </c>
      <c r="AH119" s="169">
        <v>0</v>
      </c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>
      <c r="A120" s="170"/>
      <c r="B120" s="180"/>
      <c r="C120" s="210" t="s">
        <v>170</v>
      </c>
      <c r="D120" s="183"/>
      <c r="E120" s="187">
        <v>4.68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4"/>
      <c r="V120" s="193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 t="s">
        <v>131</v>
      </c>
      <c r="AH120" s="169">
        <v>0</v>
      </c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>
      <c r="A121" s="170">
        <v>36</v>
      </c>
      <c r="B121" s="180" t="s">
        <v>267</v>
      </c>
      <c r="C121" s="209" t="s">
        <v>268</v>
      </c>
      <c r="D121" s="182" t="s">
        <v>157</v>
      </c>
      <c r="E121" s="186">
        <v>992.86199999999997</v>
      </c>
      <c r="F121" s="192"/>
      <c r="G121" s="193">
        <f>ROUND(E121*F121,2)</f>
        <v>0</v>
      </c>
      <c r="H121" s="192"/>
      <c r="I121" s="193">
        <f>ROUND(E121*H121,2)</f>
        <v>0</v>
      </c>
      <c r="J121" s="192"/>
      <c r="K121" s="193">
        <f>ROUND(E121*J121,2)</f>
        <v>0</v>
      </c>
      <c r="L121" s="193">
        <v>15</v>
      </c>
      <c r="M121" s="193">
        <f>G121*(1+L121/100)</f>
        <v>0</v>
      </c>
      <c r="N121" s="193">
        <v>0</v>
      </c>
      <c r="O121" s="193">
        <f>ROUND(E121*N121,2)</f>
        <v>0</v>
      </c>
      <c r="P121" s="193">
        <v>0</v>
      </c>
      <c r="Q121" s="193">
        <f>ROUND(E121*P121,2)</f>
        <v>0</v>
      </c>
      <c r="R121" s="193" t="s">
        <v>248</v>
      </c>
      <c r="S121" s="193" t="s">
        <v>128</v>
      </c>
      <c r="T121" s="193">
        <v>0.22</v>
      </c>
      <c r="U121" s="194">
        <f>ROUND(E121*T121,2)</f>
        <v>218.43</v>
      </c>
      <c r="V121" s="193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 t="s">
        <v>174</v>
      </c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>
      <c r="A122" s="170"/>
      <c r="B122" s="180"/>
      <c r="C122" s="210" t="s">
        <v>269</v>
      </c>
      <c r="D122" s="183"/>
      <c r="E122" s="187">
        <v>293.70999999999998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4"/>
      <c r="V122" s="193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 t="s">
        <v>131</v>
      </c>
      <c r="AH122" s="169">
        <v>5</v>
      </c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>
      <c r="A123" s="170"/>
      <c r="B123" s="180"/>
      <c r="C123" s="210" t="s">
        <v>270</v>
      </c>
      <c r="D123" s="183"/>
      <c r="E123" s="187">
        <v>699.15200000000004</v>
      </c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4"/>
      <c r="V123" s="193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 t="s">
        <v>131</v>
      </c>
      <c r="AH123" s="169">
        <v>5</v>
      </c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>
      <c r="A124" s="170">
        <v>37</v>
      </c>
      <c r="B124" s="180" t="s">
        <v>271</v>
      </c>
      <c r="C124" s="209" t="s">
        <v>272</v>
      </c>
      <c r="D124" s="182" t="s">
        <v>157</v>
      </c>
      <c r="E124" s="186">
        <v>46.48</v>
      </c>
      <c r="F124" s="192"/>
      <c r="G124" s="193">
        <f>ROUND(E124*F124,2)</f>
        <v>0</v>
      </c>
      <c r="H124" s="192"/>
      <c r="I124" s="193">
        <f>ROUND(E124*H124,2)</f>
        <v>0</v>
      </c>
      <c r="J124" s="192"/>
      <c r="K124" s="193">
        <f>ROUND(E124*J124,2)</f>
        <v>0</v>
      </c>
      <c r="L124" s="193">
        <v>15</v>
      </c>
      <c r="M124" s="193">
        <f>G124*(1+L124/100)</f>
        <v>0</v>
      </c>
      <c r="N124" s="193">
        <v>1.6000000000000001E-4</v>
      </c>
      <c r="O124" s="193">
        <f>ROUND(E124*N124,2)</f>
        <v>0.01</v>
      </c>
      <c r="P124" s="193">
        <v>2.1999999999999999E-2</v>
      </c>
      <c r="Q124" s="193">
        <f>ROUND(E124*P124,2)</f>
        <v>1.02</v>
      </c>
      <c r="R124" s="193" t="s">
        <v>273</v>
      </c>
      <c r="S124" s="193" t="s">
        <v>128</v>
      </c>
      <c r="T124" s="193">
        <v>0.114</v>
      </c>
      <c r="U124" s="194">
        <f>ROUND(E124*T124,2)</f>
        <v>5.3</v>
      </c>
      <c r="V124" s="193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 t="s">
        <v>129</v>
      </c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>
      <c r="A125" s="170"/>
      <c r="B125" s="180"/>
      <c r="C125" s="210" t="s">
        <v>274</v>
      </c>
      <c r="D125" s="183"/>
      <c r="E125" s="187">
        <v>46.48</v>
      </c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4"/>
      <c r="V125" s="193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 t="s">
        <v>131</v>
      </c>
      <c r="AH125" s="169">
        <v>0</v>
      </c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ht="22.5" outlineLevel="1">
      <c r="A126" s="170">
        <v>38</v>
      </c>
      <c r="B126" s="180" t="s">
        <v>275</v>
      </c>
      <c r="C126" s="209" t="s">
        <v>276</v>
      </c>
      <c r="D126" s="182" t="s">
        <v>231</v>
      </c>
      <c r="E126" s="186">
        <v>41.82</v>
      </c>
      <c r="F126" s="192"/>
      <c r="G126" s="193">
        <f>ROUND(E126*F126,2)</f>
        <v>0</v>
      </c>
      <c r="H126" s="192"/>
      <c r="I126" s="193">
        <f>ROUND(E126*H126,2)</f>
        <v>0</v>
      </c>
      <c r="J126" s="192"/>
      <c r="K126" s="193">
        <f>ROUND(E126*J126,2)</f>
        <v>0</v>
      </c>
      <c r="L126" s="193">
        <v>15</v>
      </c>
      <c r="M126" s="193">
        <f>G126*(1+L126/100)</f>
        <v>0</v>
      </c>
      <c r="N126" s="193">
        <v>0</v>
      </c>
      <c r="O126" s="193">
        <f>ROUND(E126*N126,2)</f>
        <v>0</v>
      </c>
      <c r="P126" s="193">
        <v>1.3500000000000001E-3</v>
      </c>
      <c r="Q126" s="193">
        <f>ROUND(E126*P126,2)</f>
        <v>0.06</v>
      </c>
      <c r="R126" s="193" t="s">
        <v>277</v>
      </c>
      <c r="S126" s="193" t="s">
        <v>128</v>
      </c>
      <c r="T126" s="193">
        <v>0.08</v>
      </c>
      <c r="U126" s="194">
        <f>ROUND(E126*T126,2)</f>
        <v>3.35</v>
      </c>
      <c r="V126" s="193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 t="s">
        <v>278</v>
      </c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ht="22.5" outlineLevel="1">
      <c r="A127" s="170"/>
      <c r="B127" s="180"/>
      <c r="C127" s="210" t="s">
        <v>255</v>
      </c>
      <c r="D127" s="183"/>
      <c r="E127" s="187">
        <v>41.82</v>
      </c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4"/>
      <c r="V127" s="193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 t="s">
        <v>131</v>
      </c>
      <c r="AH127" s="169">
        <v>0</v>
      </c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>
      <c r="A128" s="176" t="s">
        <v>122</v>
      </c>
      <c r="B128" s="181" t="s">
        <v>82</v>
      </c>
      <c r="C128" s="211" t="s">
        <v>83</v>
      </c>
      <c r="D128" s="184"/>
      <c r="E128" s="188"/>
      <c r="F128" s="195"/>
      <c r="G128" s="195">
        <f>SUMIF(AG129:AG129,"&lt;&gt;NOR",G129:G129)</f>
        <v>0</v>
      </c>
      <c r="H128" s="195"/>
      <c r="I128" s="195">
        <f>SUM(I129:I129)</f>
        <v>0</v>
      </c>
      <c r="J128" s="195"/>
      <c r="K128" s="195">
        <f>SUM(K129:K129)</f>
        <v>0</v>
      </c>
      <c r="L128" s="195"/>
      <c r="M128" s="195">
        <f>SUM(M129:M129)</f>
        <v>0</v>
      </c>
      <c r="N128" s="195"/>
      <c r="O128" s="195">
        <f>SUM(O129:O129)</f>
        <v>0</v>
      </c>
      <c r="P128" s="195"/>
      <c r="Q128" s="195">
        <f>SUM(Q129:Q129)</f>
        <v>0</v>
      </c>
      <c r="R128" s="195"/>
      <c r="S128" s="195"/>
      <c r="T128" s="195"/>
      <c r="U128" s="196">
        <f>SUM(U129:U129)</f>
        <v>163.88</v>
      </c>
      <c r="V128" s="195"/>
      <c r="AG128" t="s">
        <v>123</v>
      </c>
    </row>
    <row r="129" spans="1:60" outlineLevel="1">
      <c r="A129" s="170">
        <v>39</v>
      </c>
      <c r="B129" s="180" t="s">
        <v>279</v>
      </c>
      <c r="C129" s="209" t="s">
        <v>280</v>
      </c>
      <c r="D129" s="182" t="s">
        <v>281</v>
      </c>
      <c r="E129" s="186">
        <v>63.591459999999998</v>
      </c>
      <c r="F129" s="192"/>
      <c r="G129" s="193">
        <f>ROUND(E129*F129,2)</f>
        <v>0</v>
      </c>
      <c r="H129" s="192"/>
      <c r="I129" s="193">
        <f>ROUND(E129*H129,2)</f>
        <v>0</v>
      </c>
      <c r="J129" s="192"/>
      <c r="K129" s="193">
        <f>ROUND(E129*J129,2)</f>
        <v>0</v>
      </c>
      <c r="L129" s="193">
        <v>15</v>
      </c>
      <c r="M129" s="193">
        <f>G129*(1+L129/100)</f>
        <v>0</v>
      </c>
      <c r="N129" s="193">
        <v>0</v>
      </c>
      <c r="O129" s="193">
        <f>ROUND(E129*N129,2)</f>
        <v>0</v>
      </c>
      <c r="P129" s="193">
        <v>0</v>
      </c>
      <c r="Q129" s="193">
        <f>ROUND(E129*P129,2)</f>
        <v>0</v>
      </c>
      <c r="R129" s="193" t="s">
        <v>158</v>
      </c>
      <c r="S129" s="193" t="s">
        <v>128</v>
      </c>
      <c r="T129" s="193">
        <v>2.577</v>
      </c>
      <c r="U129" s="194">
        <f>ROUND(E129*T129,2)</f>
        <v>163.88</v>
      </c>
      <c r="V129" s="193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 t="s">
        <v>282</v>
      </c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>
      <c r="A130" s="176" t="s">
        <v>122</v>
      </c>
      <c r="B130" s="181" t="s">
        <v>84</v>
      </c>
      <c r="C130" s="211" t="s">
        <v>85</v>
      </c>
      <c r="D130" s="184"/>
      <c r="E130" s="188"/>
      <c r="F130" s="195"/>
      <c r="G130" s="195">
        <f>SUMIF(AG131:AG138,"&lt;&gt;NOR",G131:G138)</f>
        <v>0</v>
      </c>
      <c r="H130" s="195"/>
      <c r="I130" s="195">
        <f>SUM(I131:I138)</f>
        <v>0</v>
      </c>
      <c r="J130" s="195"/>
      <c r="K130" s="195">
        <f>SUM(K131:K138)</f>
        <v>0</v>
      </c>
      <c r="L130" s="195"/>
      <c r="M130" s="195">
        <f>SUM(M131:M138)</f>
        <v>0</v>
      </c>
      <c r="N130" s="195"/>
      <c r="O130" s="195">
        <f>SUM(O131:O138)</f>
        <v>2.33</v>
      </c>
      <c r="P130" s="195"/>
      <c r="Q130" s="195">
        <f>SUM(Q131:Q138)</f>
        <v>0</v>
      </c>
      <c r="R130" s="195"/>
      <c r="S130" s="195"/>
      <c r="T130" s="195"/>
      <c r="U130" s="196">
        <f>SUM(U131:U138)</f>
        <v>50.86</v>
      </c>
      <c r="V130" s="195"/>
      <c r="AG130" t="s">
        <v>123</v>
      </c>
    </row>
    <row r="131" spans="1:60" ht="22.5" outlineLevel="1">
      <c r="A131" s="170">
        <v>40</v>
      </c>
      <c r="B131" s="180" t="s">
        <v>283</v>
      </c>
      <c r="C131" s="209" t="s">
        <v>284</v>
      </c>
      <c r="D131" s="182" t="s">
        <v>231</v>
      </c>
      <c r="E131" s="186">
        <v>108.206</v>
      </c>
      <c r="F131" s="192"/>
      <c r="G131" s="193">
        <f>ROUND(E131*F131,2)</f>
        <v>0</v>
      </c>
      <c r="H131" s="192"/>
      <c r="I131" s="193">
        <f>ROUND(E131*H131,2)</f>
        <v>0</v>
      </c>
      <c r="J131" s="192"/>
      <c r="K131" s="193">
        <f>ROUND(E131*J131,2)</f>
        <v>0</v>
      </c>
      <c r="L131" s="193">
        <v>15</v>
      </c>
      <c r="M131" s="193">
        <f>G131*(1+L131/100)</f>
        <v>0</v>
      </c>
      <c r="N131" s="193">
        <v>6.2500000000000003E-3</v>
      </c>
      <c r="O131" s="193">
        <f>ROUND(E131*N131,2)</f>
        <v>0.68</v>
      </c>
      <c r="P131" s="193">
        <v>0</v>
      </c>
      <c r="Q131" s="193">
        <f>ROUND(E131*P131,2)</f>
        <v>0</v>
      </c>
      <c r="R131" s="193" t="s">
        <v>273</v>
      </c>
      <c r="S131" s="193" t="s">
        <v>128</v>
      </c>
      <c r="T131" s="193">
        <v>0.312</v>
      </c>
      <c r="U131" s="194">
        <f>ROUND(E131*T131,2)</f>
        <v>33.76</v>
      </c>
      <c r="V131" s="193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 t="s">
        <v>129</v>
      </c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outlineLevel="1">
      <c r="A132" s="170"/>
      <c r="B132" s="180"/>
      <c r="C132" s="210" t="s">
        <v>285</v>
      </c>
      <c r="D132" s="183"/>
      <c r="E132" s="187">
        <v>108.206</v>
      </c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4"/>
      <c r="V132" s="193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/>
      <c r="AG132" s="169" t="s">
        <v>131</v>
      </c>
      <c r="AH132" s="169">
        <v>0</v>
      </c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ht="22.5" outlineLevel="1">
      <c r="A133" s="170">
        <v>41</v>
      </c>
      <c r="B133" s="180" t="s">
        <v>286</v>
      </c>
      <c r="C133" s="209" t="s">
        <v>287</v>
      </c>
      <c r="D133" s="182" t="s">
        <v>157</v>
      </c>
      <c r="E133" s="186">
        <v>108.206</v>
      </c>
      <c r="F133" s="192"/>
      <c r="G133" s="193">
        <f>ROUND(E133*F133,2)</f>
        <v>0</v>
      </c>
      <c r="H133" s="192"/>
      <c r="I133" s="193">
        <f>ROUND(E133*H133,2)</f>
        <v>0</v>
      </c>
      <c r="J133" s="192"/>
      <c r="K133" s="193">
        <f>ROUND(E133*J133,2)</f>
        <v>0</v>
      </c>
      <c r="L133" s="193">
        <v>15</v>
      </c>
      <c r="M133" s="193">
        <f>G133*(1+L133/100)</f>
        <v>0</v>
      </c>
      <c r="N133" s="193">
        <v>1.468E-2</v>
      </c>
      <c r="O133" s="193">
        <f>ROUND(E133*N133,2)</f>
        <v>1.59</v>
      </c>
      <c r="P133" s="193">
        <v>0</v>
      </c>
      <c r="Q133" s="193">
        <f>ROUND(E133*P133,2)</f>
        <v>0</v>
      </c>
      <c r="R133" s="193" t="s">
        <v>273</v>
      </c>
      <c r="S133" s="193" t="s">
        <v>128</v>
      </c>
      <c r="T133" s="193">
        <v>0.158</v>
      </c>
      <c r="U133" s="194">
        <f>ROUND(E133*T133,2)</f>
        <v>17.100000000000001</v>
      </c>
      <c r="V133" s="193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 t="s">
        <v>129</v>
      </c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>
      <c r="A134" s="170"/>
      <c r="B134" s="180"/>
      <c r="C134" s="210" t="s">
        <v>285</v>
      </c>
      <c r="D134" s="183"/>
      <c r="E134" s="187">
        <v>108.206</v>
      </c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4"/>
      <c r="V134" s="193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 t="s">
        <v>131</v>
      </c>
      <c r="AH134" s="169">
        <v>0</v>
      </c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>
      <c r="A135" s="170">
        <v>42</v>
      </c>
      <c r="B135" s="180" t="s">
        <v>288</v>
      </c>
      <c r="C135" s="209" t="s">
        <v>289</v>
      </c>
      <c r="D135" s="182" t="s">
        <v>126</v>
      </c>
      <c r="E135" s="186">
        <v>3.6789999999999998</v>
      </c>
      <c r="F135" s="192"/>
      <c r="G135" s="193">
        <f>ROUND(E135*F135,2)</f>
        <v>0</v>
      </c>
      <c r="H135" s="192"/>
      <c r="I135" s="193">
        <f>ROUND(E135*H135,2)</f>
        <v>0</v>
      </c>
      <c r="J135" s="192"/>
      <c r="K135" s="193">
        <f>ROUND(E135*J135,2)</f>
        <v>0</v>
      </c>
      <c r="L135" s="193">
        <v>15</v>
      </c>
      <c r="M135" s="193">
        <f>G135*(1+L135/100)</f>
        <v>0</v>
      </c>
      <c r="N135" s="193">
        <v>1.549E-2</v>
      </c>
      <c r="O135" s="193">
        <f>ROUND(E135*N135,2)</f>
        <v>0.06</v>
      </c>
      <c r="P135" s="193">
        <v>0</v>
      </c>
      <c r="Q135" s="193">
        <f>ROUND(E135*P135,2)</f>
        <v>0</v>
      </c>
      <c r="R135" s="193" t="s">
        <v>273</v>
      </c>
      <c r="S135" s="193" t="s">
        <v>128</v>
      </c>
      <c r="T135" s="193">
        <v>0</v>
      </c>
      <c r="U135" s="194">
        <f>ROUND(E135*T135,2)</f>
        <v>0</v>
      </c>
      <c r="V135" s="193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 t="s">
        <v>129</v>
      </c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>
      <c r="A136" s="170"/>
      <c r="B136" s="180"/>
      <c r="C136" s="210" t="s">
        <v>290</v>
      </c>
      <c r="D136" s="183"/>
      <c r="E136" s="187">
        <v>1.08206</v>
      </c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4"/>
      <c r="V136" s="193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 t="s">
        <v>131</v>
      </c>
      <c r="AH136" s="169">
        <v>5</v>
      </c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>
      <c r="A137" s="170"/>
      <c r="B137" s="180"/>
      <c r="C137" s="210" t="s">
        <v>291</v>
      </c>
      <c r="D137" s="183"/>
      <c r="E137" s="187">
        <v>2.59694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4"/>
      <c r="V137" s="193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 t="s">
        <v>131</v>
      </c>
      <c r="AH137" s="169">
        <v>5</v>
      </c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ht="22.5" outlineLevel="1">
      <c r="A138" s="170">
        <v>43</v>
      </c>
      <c r="B138" s="180" t="s">
        <v>292</v>
      </c>
      <c r="C138" s="209" t="s">
        <v>293</v>
      </c>
      <c r="D138" s="182" t="s">
        <v>0</v>
      </c>
      <c r="E138" s="189"/>
      <c r="F138" s="192"/>
      <c r="G138" s="193">
        <f>ROUND(E138*F138,2)</f>
        <v>0</v>
      </c>
      <c r="H138" s="192"/>
      <c r="I138" s="193">
        <f>ROUND(E138*H138,2)</f>
        <v>0</v>
      </c>
      <c r="J138" s="192"/>
      <c r="K138" s="193">
        <f>ROUND(E138*J138,2)</f>
        <v>0</v>
      </c>
      <c r="L138" s="193">
        <v>15</v>
      </c>
      <c r="M138" s="193">
        <f>G138*(1+L138/100)</f>
        <v>0</v>
      </c>
      <c r="N138" s="193">
        <v>0</v>
      </c>
      <c r="O138" s="193">
        <f>ROUND(E138*N138,2)</f>
        <v>0</v>
      </c>
      <c r="P138" s="193">
        <v>0</v>
      </c>
      <c r="Q138" s="193">
        <f>ROUND(E138*P138,2)</f>
        <v>0</v>
      </c>
      <c r="R138" s="193" t="s">
        <v>273</v>
      </c>
      <c r="S138" s="193" t="s">
        <v>128</v>
      </c>
      <c r="T138" s="193">
        <v>0</v>
      </c>
      <c r="U138" s="194">
        <f>ROUND(E138*T138,2)</f>
        <v>0</v>
      </c>
      <c r="V138" s="193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 t="s">
        <v>282</v>
      </c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>
      <c r="A139" s="176" t="s">
        <v>122</v>
      </c>
      <c r="B139" s="181" t="s">
        <v>86</v>
      </c>
      <c r="C139" s="211" t="s">
        <v>87</v>
      </c>
      <c r="D139" s="184"/>
      <c r="E139" s="188"/>
      <c r="F139" s="195"/>
      <c r="G139" s="195">
        <f>SUMIF(AG140:AG142,"&lt;&gt;NOR",G140:G142)</f>
        <v>0</v>
      </c>
      <c r="H139" s="195"/>
      <c r="I139" s="195">
        <f>SUM(I140:I142)</f>
        <v>0</v>
      </c>
      <c r="J139" s="195"/>
      <c r="K139" s="195">
        <f>SUM(K140:K142)</f>
        <v>0</v>
      </c>
      <c r="L139" s="195"/>
      <c r="M139" s="195">
        <f>SUM(M140:M142)</f>
        <v>0</v>
      </c>
      <c r="N139" s="195"/>
      <c r="O139" s="195">
        <f>SUM(O140:O142)</f>
        <v>0.12</v>
      </c>
      <c r="P139" s="195"/>
      <c r="Q139" s="195">
        <f>SUM(Q140:Q142)</f>
        <v>0</v>
      </c>
      <c r="R139" s="195"/>
      <c r="S139" s="195"/>
      <c r="T139" s="195"/>
      <c r="U139" s="196">
        <f>SUM(U140:U142)</f>
        <v>29.69</v>
      </c>
      <c r="V139" s="195"/>
      <c r="AG139" t="s">
        <v>123</v>
      </c>
    </row>
    <row r="140" spans="1:60" outlineLevel="1">
      <c r="A140" s="170">
        <v>44</v>
      </c>
      <c r="B140" s="180" t="s">
        <v>294</v>
      </c>
      <c r="C140" s="209" t="s">
        <v>295</v>
      </c>
      <c r="D140" s="182" t="s">
        <v>231</v>
      </c>
      <c r="E140" s="186">
        <v>41.82</v>
      </c>
      <c r="F140" s="192"/>
      <c r="G140" s="193">
        <f>ROUND(E140*F140,2)</f>
        <v>0</v>
      </c>
      <c r="H140" s="192"/>
      <c r="I140" s="193">
        <f>ROUND(E140*H140,2)</f>
        <v>0</v>
      </c>
      <c r="J140" s="192"/>
      <c r="K140" s="193">
        <f>ROUND(E140*J140,2)</f>
        <v>0</v>
      </c>
      <c r="L140" s="193">
        <v>15</v>
      </c>
      <c r="M140" s="193">
        <f>G140*(1+L140/100)</f>
        <v>0</v>
      </c>
      <c r="N140" s="193">
        <v>2.7899999999999999E-3</v>
      </c>
      <c r="O140" s="193">
        <f>ROUND(E140*N140,2)</f>
        <v>0.12</v>
      </c>
      <c r="P140" s="193">
        <v>0</v>
      </c>
      <c r="Q140" s="193">
        <f>ROUND(E140*P140,2)</f>
        <v>0</v>
      </c>
      <c r="R140" s="193" t="s">
        <v>277</v>
      </c>
      <c r="S140" s="193" t="s">
        <v>128</v>
      </c>
      <c r="T140" s="193">
        <v>0.71</v>
      </c>
      <c r="U140" s="194">
        <f>ROUND(E140*T140,2)</f>
        <v>29.69</v>
      </c>
      <c r="V140" s="193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 t="s">
        <v>278</v>
      </c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ht="22.5" outlineLevel="1">
      <c r="A141" s="170"/>
      <c r="B141" s="180"/>
      <c r="C141" s="210" t="s">
        <v>255</v>
      </c>
      <c r="D141" s="183"/>
      <c r="E141" s="187">
        <v>41.82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4"/>
      <c r="V141" s="193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 t="s">
        <v>131</v>
      </c>
      <c r="AH141" s="169">
        <v>0</v>
      </c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>
      <c r="A142" s="170">
        <v>45</v>
      </c>
      <c r="B142" s="180" t="s">
        <v>296</v>
      </c>
      <c r="C142" s="209" t="s">
        <v>297</v>
      </c>
      <c r="D142" s="182" t="s">
        <v>0</v>
      </c>
      <c r="E142" s="189"/>
      <c r="F142" s="192"/>
      <c r="G142" s="193">
        <f>ROUND(E142*F142,2)</f>
        <v>0</v>
      </c>
      <c r="H142" s="192"/>
      <c r="I142" s="193">
        <f>ROUND(E142*H142,2)</f>
        <v>0</v>
      </c>
      <c r="J142" s="192"/>
      <c r="K142" s="193">
        <f>ROUND(E142*J142,2)</f>
        <v>0</v>
      </c>
      <c r="L142" s="193">
        <v>15</v>
      </c>
      <c r="M142" s="193">
        <f>G142*(1+L142/100)</f>
        <v>0</v>
      </c>
      <c r="N142" s="193">
        <v>0</v>
      </c>
      <c r="O142" s="193">
        <f>ROUND(E142*N142,2)</f>
        <v>0</v>
      </c>
      <c r="P142" s="193">
        <v>0</v>
      </c>
      <c r="Q142" s="193">
        <f>ROUND(E142*P142,2)</f>
        <v>0</v>
      </c>
      <c r="R142" s="193" t="s">
        <v>277</v>
      </c>
      <c r="S142" s="193" t="s">
        <v>128</v>
      </c>
      <c r="T142" s="193">
        <v>0</v>
      </c>
      <c r="U142" s="194">
        <f>ROUND(E142*T142,2)</f>
        <v>0</v>
      </c>
      <c r="V142" s="193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 t="s">
        <v>282</v>
      </c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>
      <c r="A143" s="176" t="s">
        <v>122</v>
      </c>
      <c r="B143" s="181" t="s">
        <v>88</v>
      </c>
      <c r="C143" s="211" t="s">
        <v>89</v>
      </c>
      <c r="D143" s="184"/>
      <c r="E143" s="188"/>
      <c r="F143" s="195"/>
      <c r="G143" s="195">
        <f>SUMIF(AG144:AG179,"&lt;&gt;NOR",G144:G179)</f>
        <v>0</v>
      </c>
      <c r="H143" s="195"/>
      <c r="I143" s="195">
        <f>SUM(I144:I179)</f>
        <v>0</v>
      </c>
      <c r="J143" s="195"/>
      <c r="K143" s="195">
        <f>SUM(K144:K179)</f>
        <v>0</v>
      </c>
      <c r="L143" s="195"/>
      <c r="M143" s="195">
        <f>SUM(M144:M179)</f>
        <v>0</v>
      </c>
      <c r="N143" s="195"/>
      <c r="O143" s="195">
        <f>SUM(O144:O179)</f>
        <v>0.6</v>
      </c>
      <c r="P143" s="195"/>
      <c r="Q143" s="195">
        <f>SUM(Q144:Q179)</f>
        <v>0</v>
      </c>
      <c r="R143" s="195"/>
      <c r="S143" s="195"/>
      <c r="T143" s="195"/>
      <c r="U143" s="196">
        <f>SUM(U144:U179)</f>
        <v>220.47</v>
      </c>
      <c r="V143" s="195"/>
      <c r="AG143" t="s">
        <v>123</v>
      </c>
    </row>
    <row r="144" spans="1:60" ht="22.5" outlineLevel="1">
      <c r="A144" s="170">
        <v>46</v>
      </c>
      <c r="B144" s="180" t="s">
        <v>298</v>
      </c>
      <c r="C144" s="209" t="s">
        <v>299</v>
      </c>
      <c r="D144" s="182" t="s">
        <v>231</v>
      </c>
      <c r="E144" s="186">
        <v>41.82</v>
      </c>
      <c r="F144" s="192"/>
      <c r="G144" s="193">
        <f>ROUND(E144*F144,2)</f>
        <v>0</v>
      </c>
      <c r="H144" s="192"/>
      <c r="I144" s="193">
        <f>ROUND(E144*H144,2)</f>
        <v>0</v>
      </c>
      <c r="J144" s="192"/>
      <c r="K144" s="193">
        <f>ROUND(E144*J144,2)</f>
        <v>0</v>
      </c>
      <c r="L144" s="193">
        <v>15</v>
      </c>
      <c r="M144" s="193">
        <f>G144*(1+L144/100)</f>
        <v>0</v>
      </c>
      <c r="N144" s="193">
        <v>1.421E-2</v>
      </c>
      <c r="O144" s="193">
        <f>ROUND(E144*N144,2)</f>
        <v>0.59</v>
      </c>
      <c r="P144" s="193">
        <v>0</v>
      </c>
      <c r="Q144" s="193">
        <f>ROUND(E144*P144,2)</f>
        <v>0</v>
      </c>
      <c r="R144" s="193" t="s">
        <v>173</v>
      </c>
      <c r="S144" s="193" t="s">
        <v>128</v>
      </c>
      <c r="T144" s="193">
        <v>0.63</v>
      </c>
      <c r="U144" s="194">
        <f>ROUND(E144*T144,2)</f>
        <v>26.35</v>
      </c>
      <c r="V144" s="193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 t="s">
        <v>174</v>
      </c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ht="22.5" outlineLevel="1">
      <c r="A145" s="170"/>
      <c r="B145" s="180"/>
      <c r="C145" s="210" t="s">
        <v>255</v>
      </c>
      <c r="D145" s="183"/>
      <c r="E145" s="187">
        <v>41.82</v>
      </c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3"/>
      <c r="U145" s="194"/>
      <c r="V145" s="193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 t="s">
        <v>131</v>
      </c>
      <c r="AH145" s="169">
        <v>0</v>
      </c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ht="22.5" outlineLevel="1">
      <c r="A146" s="170">
        <v>47</v>
      </c>
      <c r="B146" s="180" t="s">
        <v>300</v>
      </c>
      <c r="C146" s="209" t="s">
        <v>301</v>
      </c>
      <c r="D146" s="182" t="s">
        <v>302</v>
      </c>
      <c r="E146" s="186">
        <v>8</v>
      </c>
      <c r="F146" s="192"/>
      <c r="G146" s="193">
        <f t="shared" ref="G146:G168" si="0">ROUND(E146*F146,2)</f>
        <v>0</v>
      </c>
      <c r="H146" s="192"/>
      <c r="I146" s="193">
        <f t="shared" ref="I146:I168" si="1">ROUND(E146*H146,2)</f>
        <v>0</v>
      </c>
      <c r="J146" s="192"/>
      <c r="K146" s="193">
        <f t="shared" ref="K146:K168" si="2">ROUND(E146*J146,2)</f>
        <v>0</v>
      </c>
      <c r="L146" s="193">
        <v>15</v>
      </c>
      <c r="M146" s="193">
        <f t="shared" ref="M146:M168" si="3">G146*(1+L146/100)</f>
        <v>0</v>
      </c>
      <c r="N146" s="193">
        <v>0</v>
      </c>
      <c r="O146" s="193">
        <f t="shared" ref="O146:O168" si="4">ROUND(E146*N146,2)</f>
        <v>0</v>
      </c>
      <c r="P146" s="193">
        <v>0</v>
      </c>
      <c r="Q146" s="193">
        <f t="shared" ref="Q146:Q168" si="5">ROUND(E146*P146,2)</f>
        <v>0</v>
      </c>
      <c r="R146" s="193"/>
      <c r="S146" s="193" t="s">
        <v>241</v>
      </c>
      <c r="T146" s="193">
        <v>0</v>
      </c>
      <c r="U146" s="194">
        <f t="shared" ref="U146:U168" si="6">ROUND(E146*T146,2)</f>
        <v>0</v>
      </c>
      <c r="V146" s="193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 t="s">
        <v>129</v>
      </c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outlineLevel="1">
      <c r="A147" s="170">
        <v>48</v>
      </c>
      <c r="B147" s="180" t="s">
        <v>303</v>
      </c>
      <c r="C147" s="209" t="s">
        <v>304</v>
      </c>
      <c r="D147" s="182" t="s">
        <v>302</v>
      </c>
      <c r="E147" s="186">
        <v>4</v>
      </c>
      <c r="F147" s="192"/>
      <c r="G147" s="193">
        <f t="shared" si="0"/>
        <v>0</v>
      </c>
      <c r="H147" s="192"/>
      <c r="I147" s="193">
        <f t="shared" si="1"/>
        <v>0</v>
      </c>
      <c r="J147" s="192"/>
      <c r="K147" s="193">
        <f t="shared" si="2"/>
        <v>0</v>
      </c>
      <c r="L147" s="193">
        <v>15</v>
      </c>
      <c r="M147" s="193">
        <f t="shared" si="3"/>
        <v>0</v>
      </c>
      <c r="N147" s="193">
        <v>0</v>
      </c>
      <c r="O147" s="193">
        <f t="shared" si="4"/>
        <v>0</v>
      </c>
      <c r="P147" s="193">
        <v>0</v>
      </c>
      <c r="Q147" s="193">
        <f t="shared" si="5"/>
        <v>0</v>
      </c>
      <c r="R147" s="193"/>
      <c r="S147" s="193" t="s">
        <v>241</v>
      </c>
      <c r="T147" s="193">
        <v>0</v>
      </c>
      <c r="U147" s="194">
        <f t="shared" si="6"/>
        <v>0</v>
      </c>
      <c r="V147" s="193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 t="s">
        <v>129</v>
      </c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>
      <c r="A148" s="170">
        <v>49</v>
      </c>
      <c r="B148" s="180" t="s">
        <v>305</v>
      </c>
      <c r="C148" s="209" t="s">
        <v>306</v>
      </c>
      <c r="D148" s="182" t="s">
        <v>302</v>
      </c>
      <c r="E148" s="186">
        <v>2</v>
      </c>
      <c r="F148" s="192"/>
      <c r="G148" s="193">
        <f t="shared" si="0"/>
        <v>0</v>
      </c>
      <c r="H148" s="192"/>
      <c r="I148" s="193">
        <f t="shared" si="1"/>
        <v>0</v>
      </c>
      <c r="J148" s="192"/>
      <c r="K148" s="193">
        <f t="shared" si="2"/>
        <v>0</v>
      </c>
      <c r="L148" s="193">
        <v>15</v>
      </c>
      <c r="M148" s="193">
        <f t="shared" si="3"/>
        <v>0</v>
      </c>
      <c r="N148" s="193">
        <v>0</v>
      </c>
      <c r="O148" s="193">
        <f t="shared" si="4"/>
        <v>0</v>
      </c>
      <c r="P148" s="193">
        <v>0</v>
      </c>
      <c r="Q148" s="193">
        <f t="shared" si="5"/>
        <v>0</v>
      </c>
      <c r="R148" s="193"/>
      <c r="S148" s="193" t="s">
        <v>241</v>
      </c>
      <c r="T148" s="193">
        <v>0</v>
      </c>
      <c r="U148" s="194">
        <f t="shared" si="6"/>
        <v>0</v>
      </c>
      <c r="V148" s="193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 t="s">
        <v>129</v>
      </c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ht="22.5" outlineLevel="1">
      <c r="A149" s="170">
        <v>50</v>
      </c>
      <c r="B149" s="180" t="s">
        <v>307</v>
      </c>
      <c r="C149" s="209" t="s">
        <v>308</v>
      </c>
      <c r="D149" s="182" t="s">
        <v>302</v>
      </c>
      <c r="E149" s="186">
        <v>2</v>
      </c>
      <c r="F149" s="192"/>
      <c r="G149" s="193">
        <f t="shared" si="0"/>
        <v>0</v>
      </c>
      <c r="H149" s="192"/>
      <c r="I149" s="193">
        <f t="shared" si="1"/>
        <v>0</v>
      </c>
      <c r="J149" s="192"/>
      <c r="K149" s="193">
        <f t="shared" si="2"/>
        <v>0</v>
      </c>
      <c r="L149" s="193">
        <v>15</v>
      </c>
      <c r="M149" s="193">
        <f t="shared" si="3"/>
        <v>0</v>
      </c>
      <c r="N149" s="193">
        <v>0</v>
      </c>
      <c r="O149" s="193">
        <f t="shared" si="4"/>
        <v>0</v>
      </c>
      <c r="P149" s="193">
        <v>0</v>
      </c>
      <c r="Q149" s="193">
        <f t="shared" si="5"/>
        <v>0</v>
      </c>
      <c r="R149" s="193"/>
      <c r="S149" s="193" t="s">
        <v>241</v>
      </c>
      <c r="T149" s="193">
        <v>0</v>
      </c>
      <c r="U149" s="194">
        <f t="shared" si="6"/>
        <v>0</v>
      </c>
      <c r="V149" s="193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 t="s">
        <v>129</v>
      </c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 outlineLevel="1">
      <c r="A150" s="170">
        <v>51</v>
      </c>
      <c r="B150" s="180" t="s">
        <v>309</v>
      </c>
      <c r="C150" s="209" t="s">
        <v>310</v>
      </c>
      <c r="D150" s="182" t="s">
        <v>302</v>
      </c>
      <c r="E150" s="186">
        <v>6</v>
      </c>
      <c r="F150" s="192"/>
      <c r="G150" s="193">
        <f t="shared" si="0"/>
        <v>0</v>
      </c>
      <c r="H150" s="192"/>
      <c r="I150" s="193">
        <f t="shared" si="1"/>
        <v>0</v>
      </c>
      <c r="J150" s="192"/>
      <c r="K150" s="193">
        <f t="shared" si="2"/>
        <v>0</v>
      </c>
      <c r="L150" s="193">
        <v>15</v>
      </c>
      <c r="M150" s="193">
        <f t="shared" si="3"/>
        <v>0</v>
      </c>
      <c r="N150" s="193">
        <v>0</v>
      </c>
      <c r="O150" s="193">
        <f t="shared" si="4"/>
        <v>0</v>
      </c>
      <c r="P150" s="193">
        <v>0</v>
      </c>
      <c r="Q150" s="193">
        <f t="shared" si="5"/>
        <v>0</v>
      </c>
      <c r="R150" s="193"/>
      <c r="S150" s="193" t="s">
        <v>241</v>
      </c>
      <c r="T150" s="193">
        <v>0</v>
      </c>
      <c r="U150" s="194">
        <f t="shared" si="6"/>
        <v>0</v>
      </c>
      <c r="V150" s="193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/>
      <c r="AG150" s="169" t="s">
        <v>129</v>
      </c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ht="22.5" outlineLevel="1">
      <c r="A151" s="170">
        <v>52</v>
      </c>
      <c r="B151" s="180" t="s">
        <v>311</v>
      </c>
      <c r="C151" s="209" t="s">
        <v>312</v>
      </c>
      <c r="D151" s="182" t="s">
        <v>302</v>
      </c>
      <c r="E151" s="186">
        <v>2</v>
      </c>
      <c r="F151" s="192"/>
      <c r="G151" s="193">
        <f t="shared" si="0"/>
        <v>0</v>
      </c>
      <c r="H151" s="192"/>
      <c r="I151" s="193">
        <f t="shared" si="1"/>
        <v>0</v>
      </c>
      <c r="J151" s="192"/>
      <c r="K151" s="193">
        <f t="shared" si="2"/>
        <v>0</v>
      </c>
      <c r="L151" s="193">
        <v>15</v>
      </c>
      <c r="M151" s="193">
        <f t="shared" si="3"/>
        <v>0</v>
      </c>
      <c r="N151" s="193">
        <v>0</v>
      </c>
      <c r="O151" s="193">
        <f t="shared" si="4"/>
        <v>0</v>
      </c>
      <c r="P151" s="193">
        <v>0</v>
      </c>
      <c r="Q151" s="193">
        <f t="shared" si="5"/>
        <v>0</v>
      </c>
      <c r="R151" s="193"/>
      <c r="S151" s="193" t="s">
        <v>241</v>
      </c>
      <c r="T151" s="193">
        <v>0</v>
      </c>
      <c r="U151" s="194">
        <f t="shared" si="6"/>
        <v>0</v>
      </c>
      <c r="V151" s="193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 t="s">
        <v>129</v>
      </c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>
      <c r="A152" s="170">
        <v>53</v>
      </c>
      <c r="B152" s="180" t="s">
        <v>313</v>
      </c>
      <c r="C152" s="209" t="s">
        <v>314</v>
      </c>
      <c r="D152" s="182" t="s">
        <v>302</v>
      </c>
      <c r="E152" s="186">
        <v>6</v>
      </c>
      <c r="F152" s="192"/>
      <c r="G152" s="193">
        <f t="shared" si="0"/>
        <v>0</v>
      </c>
      <c r="H152" s="192"/>
      <c r="I152" s="193">
        <f t="shared" si="1"/>
        <v>0</v>
      </c>
      <c r="J152" s="192"/>
      <c r="K152" s="193">
        <f t="shared" si="2"/>
        <v>0</v>
      </c>
      <c r="L152" s="193">
        <v>15</v>
      </c>
      <c r="M152" s="193">
        <f t="shared" si="3"/>
        <v>0</v>
      </c>
      <c r="N152" s="193">
        <v>0</v>
      </c>
      <c r="O152" s="193">
        <f t="shared" si="4"/>
        <v>0</v>
      </c>
      <c r="P152" s="193">
        <v>0</v>
      </c>
      <c r="Q152" s="193">
        <f t="shared" si="5"/>
        <v>0</v>
      </c>
      <c r="R152" s="193"/>
      <c r="S152" s="193" t="s">
        <v>241</v>
      </c>
      <c r="T152" s="193">
        <v>0</v>
      </c>
      <c r="U152" s="194">
        <f t="shared" si="6"/>
        <v>0</v>
      </c>
      <c r="V152" s="193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 t="s">
        <v>129</v>
      </c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ht="22.5" outlineLevel="1">
      <c r="A153" s="170">
        <v>54</v>
      </c>
      <c r="B153" s="180" t="s">
        <v>315</v>
      </c>
      <c r="C153" s="209" t="s">
        <v>316</v>
      </c>
      <c r="D153" s="182" t="s">
        <v>302</v>
      </c>
      <c r="E153" s="186">
        <v>2</v>
      </c>
      <c r="F153" s="192"/>
      <c r="G153" s="193">
        <f t="shared" si="0"/>
        <v>0</v>
      </c>
      <c r="H153" s="192"/>
      <c r="I153" s="193">
        <f t="shared" si="1"/>
        <v>0</v>
      </c>
      <c r="J153" s="192"/>
      <c r="K153" s="193">
        <f t="shared" si="2"/>
        <v>0</v>
      </c>
      <c r="L153" s="193">
        <v>15</v>
      </c>
      <c r="M153" s="193">
        <f t="shared" si="3"/>
        <v>0</v>
      </c>
      <c r="N153" s="193">
        <v>0</v>
      </c>
      <c r="O153" s="193">
        <f t="shared" si="4"/>
        <v>0</v>
      </c>
      <c r="P153" s="193">
        <v>0</v>
      </c>
      <c r="Q153" s="193">
        <f t="shared" si="5"/>
        <v>0</v>
      </c>
      <c r="R153" s="193"/>
      <c r="S153" s="193" t="s">
        <v>241</v>
      </c>
      <c r="T153" s="193">
        <v>0</v>
      </c>
      <c r="U153" s="194">
        <f t="shared" si="6"/>
        <v>0</v>
      </c>
      <c r="V153" s="193"/>
      <c r="W153" s="169"/>
      <c r="X153" s="169"/>
      <c r="Y153" s="169"/>
      <c r="Z153" s="169"/>
      <c r="AA153" s="169"/>
      <c r="AB153" s="169"/>
      <c r="AC153" s="169"/>
      <c r="AD153" s="169"/>
      <c r="AE153" s="169"/>
      <c r="AF153" s="169"/>
      <c r="AG153" s="169" t="s">
        <v>129</v>
      </c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outlineLevel="1">
      <c r="A154" s="170">
        <v>55</v>
      </c>
      <c r="B154" s="180" t="s">
        <v>317</v>
      </c>
      <c r="C154" s="209" t="s">
        <v>318</v>
      </c>
      <c r="D154" s="182" t="s">
        <v>302</v>
      </c>
      <c r="E154" s="186">
        <v>6</v>
      </c>
      <c r="F154" s="192"/>
      <c r="G154" s="193">
        <f t="shared" si="0"/>
        <v>0</v>
      </c>
      <c r="H154" s="192"/>
      <c r="I154" s="193">
        <f t="shared" si="1"/>
        <v>0</v>
      </c>
      <c r="J154" s="192"/>
      <c r="K154" s="193">
        <f t="shared" si="2"/>
        <v>0</v>
      </c>
      <c r="L154" s="193">
        <v>15</v>
      </c>
      <c r="M154" s="193">
        <f t="shared" si="3"/>
        <v>0</v>
      </c>
      <c r="N154" s="193">
        <v>0</v>
      </c>
      <c r="O154" s="193">
        <f t="shared" si="4"/>
        <v>0</v>
      </c>
      <c r="P154" s="193">
        <v>0</v>
      </c>
      <c r="Q154" s="193">
        <f t="shared" si="5"/>
        <v>0</v>
      </c>
      <c r="R154" s="193"/>
      <c r="S154" s="193" t="s">
        <v>241</v>
      </c>
      <c r="T154" s="193">
        <v>0</v>
      </c>
      <c r="U154" s="194">
        <f t="shared" si="6"/>
        <v>0</v>
      </c>
      <c r="V154" s="193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 t="s">
        <v>129</v>
      </c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ht="22.5" outlineLevel="1">
      <c r="A155" s="170">
        <v>56</v>
      </c>
      <c r="B155" s="180" t="s">
        <v>319</v>
      </c>
      <c r="C155" s="209" t="s">
        <v>320</v>
      </c>
      <c r="D155" s="182" t="s">
        <v>302</v>
      </c>
      <c r="E155" s="186">
        <v>4</v>
      </c>
      <c r="F155" s="192"/>
      <c r="G155" s="193">
        <f t="shared" si="0"/>
        <v>0</v>
      </c>
      <c r="H155" s="192"/>
      <c r="I155" s="193">
        <f t="shared" si="1"/>
        <v>0</v>
      </c>
      <c r="J155" s="192"/>
      <c r="K155" s="193">
        <f t="shared" si="2"/>
        <v>0</v>
      </c>
      <c r="L155" s="193">
        <v>15</v>
      </c>
      <c r="M155" s="193">
        <f t="shared" si="3"/>
        <v>0</v>
      </c>
      <c r="N155" s="193">
        <v>0</v>
      </c>
      <c r="O155" s="193">
        <f t="shared" si="4"/>
        <v>0</v>
      </c>
      <c r="P155" s="193">
        <v>0</v>
      </c>
      <c r="Q155" s="193">
        <f t="shared" si="5"/>
        <v>0</v>
      </c>
      <c r="R155" s="193"/>
      <c r="S155" s="193" t="s">
        <v>241</v>
      </c>
      <c r="T155" s="193">
        <v>0</v>
      </c>
      <c r="U155" s="194">
        <f t="shared" si="6"/>
        <v>0</v>
      </c>
      <c r="V155" s="193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 t="s">
        <v>129</v>
      </c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>
      <c r="A156" s="170">
        <v>57</v>
      </c>
      <c r="B156" s="180" t="s">
        <v>321</v>
      </c>
      <c r="C156" s="209" t="s">
        <v>322</v>
      </c>
      <c r="D156" s="182" t="s">
        <v>302</v>
      </c>
      <c r="E156" s="186">
        <v>3</v>
      </c>
      <c r="F156" s="192"/>
      <c r="G156" s="193">
        <f t="shared" si="0"/>
        <v>0</v>
      </c>
      <c r="H156" s="192"/>
      <c r="I156" s="193">
        <f t="shared" si="1"/>
        <v>0</v>
      </c>
      <c r="J156" s="192"/>
      <c r="K156" s="193">
        <f t="shared" si="2"/>
        <v>0</v>
      </c>
      <c r="L156" s="193">
        <v>15</v>
      </c>
      <c r="M156" s="193">
        <f t="shared" si="3"/>
        <v>0</v>
      </c>
      <c r="N156" s="193">
        <v>0</v>
      </c>
      <c r="O156" s="193">
        <f t="shared" si="4"/>
        <v>0</v>
      </c>
      <c r="P156" s="193">
        <v>0</v>
      </c>
      <c r="Q156" s="193">
        <f t="shared" si="5"/>
        <v>0</v>
      </c>
      <c r="R156" s="193"/>
      <c r="S156" s="193" t="s">
        <v>241</v>
      </c>
      <c r="T156" s="193">
        <v>0</v>
      </c>
      <c r="U156" s="194">
        <f t="shared" si="6"/>
        <v>0</v>
      </c>
      <c r="V156" s="193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 t="s">
        <v>129</v>
      </c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>
      <c r="A157" s="170">
        <v>58</v>
      </c>
      <c r="B157" s="180" t="s">
        <v>323</v>
      </c>
      <c r="C157" s="209" t="s">
        <v>324</v>
      </c>
      <c r="D157" s="182" t="s">
        <v>302</v>
      </c>
      <c r="E157" s="186">
        <v>14</v>
      </c>
      <c r="F157" s="192"/>
      <c r="G157" s="193">
        <f t="shared" si="0"/>
        <v>0</v>
      </c>
      <c r="H157" s="192"/>
      <c r="I157" s="193">
        <f t="shared" si="1"/>
        <v>0</v>
      </c>
      <c r="J157" s="192"/>
      <c r="K157" s="193">
        <f t="shared" si="2"/>
        <v>0</v>
      </c>
      <c r="L157" s="193">
        <v>15</v>
      </c>
      <c r="M157" s="193">
        <f t="shared" si="3"/>
        <v>0</v>
      </c>
      <c r="N157" s="193">
        <v>0</v>
      </c>
      <c r="O157" s="193">
        <f t="shared" si="4"/>
        <v>0</v>
      </c>
      <c r="P157" s="193">
        <v>0</v>
      </c>
      <c r="Q157" s="193">
        <f t="shared" si="5"/>
        <v>0</v>
      </c>
      <c r="R157" s="193"/>
      <c r="S157" s="193" t="s">
        <v>241</v>
      </c>
      <c r="T157" s="193">
        <v>0</v>
      </c>
      <c r="U157" s="194">
        <f t="shared" si="6"/>
        <v>0</v>
      </c>
      <c r="V157" s="193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 t="s">
        <v>129</v>
      </c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>
      <c r="A158" s="170">
        <v>59</v>
      </c>
      <c r="B158" s="180" t="s">
        <v>325</v>
      </c>
      <c r="C158" s="209" t="s">
        <v>326</v>
      </c>
      <c r="D158" s="182" t="s">
        <v>302</v>
      </c>
      <c r="E158" s="186">
        <v>1</v>
      </c>
      <c r="F158" s="192"/>
      <c r="G158" s="193">
        <f t="shared" si="0"/>
        <v>0</v>
      </c>
      <c r="H158" s="192"/>
      <c r="I158" s="193">
        <f t="shared" si="1"/>
        <v>0</v>
      </c>
      <c r="J158" s="192"/>
      <c r="K158" s="193">
        <f t="shared" si="2"/>
        <v>0</v>
      </c>
      <c r="L158" s="193">
        <v>15</v>
      </c>
      <c r="M158" s="193">
        <f t="shared" si="3"/>
        <v>0</v>
      </c>
      <c r="N158" s="193">
        <v>0</v>
      </c>
      <c r="O158" s="193">
        <f t="shared" si="4"/>
        <v>0</v>
      </c>
      <c r="P158" s="193">
        <v>0</v>
      </c>
      <c r="Q158" s="193">
        <f t="shared" si="5"/>
        <v>0</v>
      </c>
      <c r="R158" s="193"/>
      <c r="S158" s="193" t="s">
        <v>241</v>
      </c>
      <c r="T158" s="193">
        <v>0</v>
      </c>
      <c r="U158" s="194">
        <f t="shared" si="6"/>
        <v>0</v>
      </c>
      <c r="V158" s="193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 t="s">
        <v>129</v>
      </c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outlineLevel="1">
      <c r="A159" s="170">
        <v>60</v>
      </c>
      <c r="B159" s="180" t="s">
        <v>327</v>
      </c>
      <c r="C159" s="209" t="s">
        <v>328</v>
      </c>
      <c r="D159" s="182" t="s">
        <v>302</v>
      </c>
      <c r="E159" s="186">
        <v>1</v>
      </c>
      <c r="F159" s="192"/>
      <c r="G159" s="193">
        <f t="shared" si="0"/>
        <v>0</v>
      </c>
      <c r="H159" s="192"/>
      <c r="I159" s="193">
        <f t="shared" si="1"/>
        <v>0</v>
      </c>
      <c r="J159" s="192"/>
      <c r="K159" s="193">
        <f t="shared" si="2"/>
        <v>0</v>
      </c>
      <c r="L159" s="193">
        <v>15</v>
      </c>
      <c r="M159" s="193">
        <f t="shared" si="3"/>
        <v>0</v>
      </c>
      <c r="N159" s="193">
        <v>0</v>
      </c>
      <c r="O159" s="193">
        <f t="shared" si="4"/>
        <v>0</v>
      </c>
      <c r="P159" s="193">
        <v>0</v>
      </c>
      <c r="Q159" s="193">
        <f t="shared" si="5"/>
        <v>0</v>
      </c>
      <c r="R159" s="193"/>
      <c r="S159" s="193" t="s">
        <v>241</v>
      </c>
      <c r="T159" s="193">
        <v>0</v>
      </c>
      <c r="U159" s="194">
        <f t="shared" si="6"/>
        <v>0</v>
      </c>
      <c r="V159" s="193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/>
      <c r="AG159" s="169" t="s">
        <v>129</v>
      </c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outlineLevel="1">
      <c r="A160" s="170">
        <v>61</v>
      </c>
      <c r="B160" s="180" t="s">
        <v>329</v>
      </c>
      <c r="C160" s="209" t="s">
        <v>330</v>
      </c>
      <c r="D160" s="182" t="s">
        <v>302</v>
      </c>
      <c r="E160" s="186">
        <v>1</v>
      </c>
      <c r="F160" s="192"/>
      <c r="G160" s="193">
        <f t="shared" si="0"/>
        <v>0</v>
      </c>
      <c r="H160" s="192"/>
      <c r="I160" s="193">
        <f t="shared" si="1"/>
        <v>0</v>
      </c>
      <c r="J160" s="192"/>
      <c r="K160" s="193">
        <f t="shared" si="2"/>
        <v>0</v>
      </c>
      <c r="L160" s="193">
        <v>15</v>
      </c>
      <c r="M160" s="193">
        <f t="shared" si="3"/>
        <v>0</v>
      </c>
      <c r="N160" s="193">
        <v>0</v>
      </c>
      <c r="O160" s="193">
        <f t="shared" si="4"/>
        <v>0</v>
      </c>
      <c r="P160" s="193">
        <v>0</v>
      </c>
      <c r="Q160" s="193">
        <f t="shared" si="5"/>
        <v>0</v>
      </c>
      <c r="R160" s="193"/>
      <c r="S160" s="193" t="s">
        <v>241</v>
      </c>
      <c r="T160" s="193">
        <v>0</v>
      </c>
      <c r="U160" s="194">
        <f t="shared" si="6"/>
        <v>0</v>
      </c>
      <c r="V160" s="193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 t="s">
        <v>129</v>
      </c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outlineLevel="1">
      <c r="A161" s="170">
        <v>62</v>
      </c>
      <c r="B161" s="180" t="s">
        <v>331</v>
      </c>
      <c r="C161" s="209" t="s">
        <v>332</v>
      </c>
      <c r="D161" s="182" t="s">
        <v>302</v>
      </c>
      <c r="E161" s="186">
        <v>5</v>
      </c>
      <c r="F161" s="192"/>
      <c r="G161" s="193">
        <f t="shared" si="0"/>
        <v>0</v>
      </c>
      <c r="H161" s="192"/>
      <c r="I161" s="193">
        <f t="shared" si="1"/>
        <v>0</v>
      </c>
      <c r="J161" s="192"/>
      <c r="K161" s="193">
        <f t="shared" si="2"/>
        <v>0</v>
      </c>
      <c r="L161" s="193">
        <v>15</v>
      </c>
      <c r="M161" s="193">
        <f t="shared" si="3"/>
        <v>0</v>
      </c>
      <c r="N161" s="193">
        <v>0</v>
      </c>
      <c r="O161" s="193">
        <f t="shared" si="4"/>
        <v>0</v>
      </c>
      <c r="P161" s="193">
        <v>0</v>
      </c>
      <c r="Q161" s="193">
        <f t="shared" si="5"/>
        <v>0</v>
      </c>
      <c r="R161" s="193"/>
      <c r="S161" s="193" t="s">
        <v>241</v>
      </c>
      <c r="T161" s="193">
        <v>0</v>
      </c>
      <c r="U161" s="194">
        <f t="shared" si="6"/>
        <v>0</v>
      </c>
      <c r="V161" s="193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/>
      <c r="AG161" s="169" t="s">
        <v>129</v>
      </c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ht="22.5" outlineLevel="1">
      <c r="A162" s="170">
        <v>63</v>
      </c>
      <c r="B162" s="180" t="s">
        <v>333</v>
      </c>
      <c r="C162" s="209" t="s">
        <v>334</v>
      </c>
      <c r="D162" s="182" t="s">
        <v>302</v>
      </c>
      <c r="E162" s="186">
        <v>1</v>
      </c>
      <c r="F162" s="192"/>
      <c r="G162" s="193">
        <f t="shared" si="0"/>
        <v>0</v>
      </c>
      <c r="H162" s="192"/>
      <c r="I162" s="193">
        <f t="shared" si="1"/>
        <v>0</v>
      </c>
      <c r="J162" s="192"/>
      <c r="K162" s="193">
        <f t="shared" si="2"/>
        <v>0</v>
      </c>
      <c r="L162" s="193">
        <v>15</v>
      </c>
      <c r="M162" s="193">
        <f t="shared" si="3"/>
        <v>0</v>
      </c>
      <c r="N162" s="193">
        <v>0</v>
      </c>
      <c r="O162" s="193">
        <f t="shared" si="4"/>
        <v>0</v>
      </c>
      <c r="P162" s="193">
        <v>0</v>
      </c>
      <c r="Q162" s="193">
        <f t="shared" si="5"/>
        <v>0</v>
      </c>
      <c r="R162" s="193"/>
      <c r="S162" s="193" t="s">
        <v>241</v>
      </c>
      <c r="T162" s="193">
        <v>0</v>
      </c>
      <c r="U162" s="194">
        <f t="shared" si="6"/>
        <v>0</v>
      </c>
      <c r="V162" s="193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 t="s">
        <v>129</v>
      </c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>
      <c r="A163" s="170">
        <v>64</v>
      </c>
      <c r="B163" s="180" t="s">
        <v>335</v>
      </c>
      <c r="C163" s="209" t="s">
        <v>336</v>
      </c>
      <c r="D163" s="182" t="s">
        <v>302</v>
      </c>
      <c r="E163" s="186">
        <v>3</v>
      </c>
      <c r="F163" s="192"/>
      <c r="G163" s="193">
        <f t="shared" si="0"/>
        <v>0</v>
      </c>
      <c r="H163" s="192"/>
      <c r="I163" s="193">
        <f t="shared" si="1"/>
        <v>0</v>
      </c>
      <c r="J163" s="192"/>
      <c r="K163" s="193">
        <f t="shared" si="2"/>
        <v>0</v>
      </c>
      <c r="L163" s="193">
        <v>15</v>
      </c>
      <c r="M163" s="193">
        <f t="shared" si="3"/>
        <v>0</v>
      </c>
      <c r="N163" s="193">
        <v>0</v>
      </c>
      <c r="O163" s="193">
        <f t="shared" si="4"/>
        <v>0</v>
      </c>
      <c r="P163" s="193">
        <v>0</v>
      </c>
      <c r="Q163" s="193">
        <f t="shared" si="5"/>
        <v>0</v>
      </c>
      <c r="R163" s="193"/>
      <c r="S163" s="193" t="s">
        <v>241</v>
      </c>
      <c r="T163" s="193">
        <v>0</v>
      </c>
      <c r="U163" s="194">
        <f t="shared" si="6"/>
        <v>0</v>
      </c>
      <c r="V163" s="193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 t="s">
        <v>129</v>
      </c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ht="22.5" outlineLevel="1">
      <c r="A164" s="170">
        <v>65</v>
      </c>
      <c r="B164" s="180" t="s">
        <v>337</v>
      </c>
      <c r="C164" s="209" t="s">
        <v>338</v>
      </c>
      <c r="D164" s="182" t="s">
        <v>302</v>
      </c>
      <c r="E164" s="186">
        <v>1</v>
      </c>
      <c r="F164" s="192"/>
      <c r="G164" s="193">
        <f t="shared" si="0"/>
        <v>0</v>
      </c>
      <c r="H164" s="192"/>
      <c r="I164" s="193">
        <f t="shared" si="1"/>
        <v>0</v>
      </c>
      <c r="J164" s="192"/>
      <c r="K164" s="193">
        <f t="shared" si="2"/>
        <v>0</v>
      </c>
      <c r="L164" s="193">
        <v>15</v>
      </c>
      <c r="M164" s="193">
        <f t="shared" si="3"/>
        <v>0</v>
      </c>
      <c r="N164" s="193">
        <v>0</v>
      </c>
      <c r="O164" s="193">
        <f t="shared" si="4"/>
        <v>0</v>
      </c>
      <c r="P164" s="193">
        <v>0</v>
      </c>
      <c r="Q164" s="193">
        <f t="shared" si="5"/>
        <v>0</v>
      </c>
      <c r="R164" s="193"/>
      <c r="S164" s="193" t="s">
        <v>241</v>
      </c>
      <c r="T164" s="193">
        <v>0</v>
      </c>
      <c r="U164" s="194">
        <f t="shared" si="6"/>
        <v>0</v>
      </c>
      <c r="V164" s="193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 t="s">
        <v>129</v>
      </c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>
      <c r="A165" s="170">
        <v>66</v>
      </c>
      <c r="B165" s="180" t="s">
        <v>339</v>
      </c>
      <c r="C165" s="209" t="s">
        <v>340</v>
      </c>
      <c r="D165" s="182" t="s">
        <v>302</v>
      </c>
      <c r="E165" s="186">
        <v>4</v>
      </c>
      <c r="F165" s="192"/>
      <c r="G165" s="193">
        <f t="shared" si="0"/>
        <v>0</v>
      </c>
      <c r="H165" s="192"/>
      <c r="I165" s="193">
        <f t="shared" si="1"/>
        <v>0</v>
      </c>
      <c r="J165" s="192"/>
      <c r="K165" s="193">
        <f t="shared" si="2"/>
        <v>0</v>
      </c>
      <c r="L165" s="193">
        <v>15</v>
      </c>
      <c r="M165" s="193">
        <f t="shared" si="3"/>
        <v>0</v>
      </c>
      <c r="N165" s="193">
        <v>0</v>
      </c>
      <c r="O165" s="193">
        <f t="shared" si="4"/>
        <v>0</v>
      </c>
      <c r="P165" s="193">
        <v>0</v>
      </c>
      <c r="Q165" s="193">
        <f t="shared" si="5"/>
        <v>0</v>
      </c>
      <c r="R165" s="193"/>
      <c r="S165" s="193" t="s">
        <v>241</v>
      </c>
      <c r="T165" s="193">
        <v>0</v>
      </c>
      <c r="U165" s="194">
        <f t="shared" si="6"/>
        <v>0</v>
      </c>
      <c r="V165" s="193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 t="s">
        <v>129</v>
      </c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>
      <c r="A166" s="170">
        <v>67</v>
      </c>
      <c r="B166" s="180" t="s">
        <v>341</v>
      </c>
      <c r="C166" s="209" t="s">
        <v>342</v>
      </c>
      <c r="D166" s="182" t="s">
        <v>302</v>
      </c>
      <c r="E166" s="186">
        <v>1</v>
      </c>
      <c r="F166" s="192"/>
      <c r="G166" s="193">
        <f t="shared" si="0"/>
        <v>0</v>
      </c>
      <c r="H166" s="192"/>
      <c r="I166" s="193">
        <f t="shared" si="1"/>
        <v>0</v>
      </c>
      <c r="J166" s="192"/>
      <c r="K166" s="193">
        <f t="shared" si="2"/>
        <v>0</v>
      </c>
      <c r="L166" s="193">
        <v>15</v>
      </c>
      <c r="M166" s="193">
        <f t="shared" si="3"/>
        <v>0</v>
      </c>
      <c r="N166" s="193">
        <v>0</v>
      </c>
      <c r="O166" s="193">
        <f t="shared" si="4"/>
        <v>0</v>
      </c>
      <c r="P166" s="193">
        <v>0</v>
      </c>
      <c r="Q166" s="193">
        <f t="shared" si="5"/>
        <v>0</v>
      </c>
      <c r="R166" s="193"/>
      <c r="S166" s="193" t="s">
        <v>241</v>
      </c>
      <c r="T166" s="193">
        <v>0</v>
      </c>
      <c r="U166" s="194">
        <f t="shared" si="6"/>
        <v>0</v>
      </c>
      <c r="V166" s="193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 t="s">
        <v>129</v>
      </c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>
      <c r="A167" s="170">
        <v>68</v>
      </c>
      <c r="B167" s="180" t="s">
        <v>343</v>
      </c>
      <c r="C167" s="209" t="s">
        <v>344</v>
      </c>
      <c r="D167" s="182" t="s">
        <v>302</v>
      </c>
      <c r="E167" s="186">
        <v>2</v>
      </c>
      <c r="F167" s="192"/>
      <c r="G167" s="193">
        <f t="shared" si="0"/>
        <v>0</v>
      </c>
      <c r="H167" s="192"/>
      <c r="I167" s="193">
        <f t="shared" si="1"/>
        <v>0</v>
      </c>
      <c r="J167" s="192"/>
      <c r="K167" s="193">
        <f t="shared" si="2"/>
        <v>0</v>
      </c>
      <c r="L167" s="193">
        <v>15</v>
      </c>
      <c r="M167" s="193">
        <f t="shared" si="3"/>
        <v>0</v>
      </c>
      <c r="N167" s="193">
        <v>0</v>
      </c>
      <c r="O167" s="193">
        <f t="shared" si="4"/>
        <v>0</v>
      </c>
      <c r="P167" s="193">
        <v>0</v>
      </c>
      <c r="Q167" s="193">
        <f t="shared" si="5"/>
        <v>0</v>
      </c>
      <c r="R167" s="193"/>
      <c r="S167" s="193" t="s">
        <v>241</v>
      </c>
      <c r="T167" s="193">
        <v>0</v>
      </c>
      <c r="U167" s="194">
        <f t="shared" si="6"/>
        <v>0</v>
      </c>
      <c r="V167" s="193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 t="s">
        <v>129</v>
      </c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ht="22.5" outlineLevel="1">
      <c r="A168" s="170">
        <v>69</v>
      </c>
      <c r="B168" s="180" t="s">
        <v>345</v>
      </c>
      <c r="C168" s="209" t="s">
        <v>346</v>
      </c>
      <c r="D168" s="182" t="s">
        <v>231</v>
      </c>
      <c r="E168" s="186">
        <v>231.1</v>
      </c>
      <c r="F168" s="192"/>
      <c r="G168" s="193">
        <f t="shared" si="0"/>
        <v>0</v>
      </c>
      <c r="H168" s="192"/>
      <c r="I168" s="193">
        <f t="shared" si="1"/>
        <v>0</v>
      </c>
      <c r="J168" s="192"/>
      <c r="K168" s="193">
        <f t="shared" si="2"/>
        <v>0</v>
      </c>
      <c r="L168" s="193">
        <v>15</v>
      </c>
      <c r="M168" s="193">
        <f t="shared" si="3"/>
        <v>0</v>
      </c>
      <c r="N168" s="193">
        <v>5.0000000000000002E-5</v>
      </c>
      <c r="O168" s="193">
        <f t="shared" si="4"/>
        <v>0.01</v>
      </c>
      <c r="P168" s="193">
        <v>0</v>
      </c>
      <c r="Q168" s="193">
        <f t="shared" si="5"/>
        <v>0</v>
      </c>
      <c r="R168" s="193"/>
      <c r="S168" s="193" t="s">
        <v>241</v>
      </c>
      <c r="T168" s="193">
        <v>0.84</v>
      </c>
      <c r="U168" s="194">
        <f t="shared" si="6"/>
        <v>194.12</v>
      </c>
      <c r="V168" s="193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 t="s">
        <v>278</v>
      </c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outlineLevel="1">
      <c r="A169" s="170"/>
      <c r="B169" s="180"/>
      <c r="C169" s="210" t="s">
        <v>347</v>
      </c>
      <c r="D169" s="183"/>
      <c r="E169" s="187">
        <v>23.52</v>
      </c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4"/>
      <c r="V169" s="193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 t="s">
        <v>131</v>
      </c>
      <c r="AH169" s="169">
        <v>0</v>
      </c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>
      <c r="A170" s="170"/>
      <c r="B170" s="180"/>
      <c r="C170" s="210" t="s">
        <v>348</v>
      </c>
      <c r="D170" s="183"/>
      <c r="E170" s="187">
        <v>7.6</v>
      </c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4"/>
      <c r="V170" s="193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 t="s">
        <v>131</v>
      </c>
      <c r="AH170" s="169">
        <v>0</v>
      </c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>
      <c r="A171" s="170"/>
      <c r="B171" s="180"/>
      <c r="C171" s="210" t="s">
        <v>349</v>
      </c>
      <c r="D171" s="183"/>
      <c r="E171" s="187">
        <v>42.84</v>
      </c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4"/>
      <c r="V171" s="193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 t="s">
        <v>131</v>
      </c>
      <c r="AH171" s="169">
        <v>0</v>
      </c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>
      <c r="A172" s="170"/>
      <c r="B172" s="180"/>
      <c r="C172" s="210" t="s">
        <v>350</v>
      </c>
      <c r="D172" s="183"/>
      <c r="E172" s="187">
        <v>34</v>
      </c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4"/>
      <c r="V172" s="193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 t="s">
        <v>131</v>
      </c>
      <c r="AH172" s="169">
        <v>0</v>
      </c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outlineLevel="1">
      <c r="A173" s="170"/>
      <c r="B173" s="180"/>
      <c r="C173" s="210" t="s">
        <v>351</v>
      </c>
      <c r="D173" s="183"/>
      <c r="E173" s="187">
        <v>36.4</v>
      </c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4"/>
      <c r="V173" s="193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 t="s">
        <v>131</v>
      </c>
      <c r="AH173" s="169">
        <v>0</v>
      </c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>
      <c r="A174" s="170"/>
      <c r="B174" s="180"/>
      <c r="C174" s="210" t="s">
        <v>352</v>
      </c>
      <c r="D174" s="183"/>
      <c r="E174" s="187">
        <v>6</v>
      </c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4"/>
      <c r="V174" s="193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 t="s">
        <v>131</v>
      </c>
      <c r="AH174" s="169">
        <v>0</v>
      </c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>
      <c r="A175" s="170"/>
      <c r="B175" s="180"/>
      <c r="C175" s="210" t="s">
        <v>353</v>
      </c>
      <c r="D175" s="183"/>
      <c r="E175" s="187">
        <v>33.5</v>
      </c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4"/>
      <c r="V175" s="193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 t="s">
        <v>131</v>
      </c>
      <c r="AH175" s="169">
        <v>0</v>
      </c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>
      <c r="A176" s="170"/>
      <c r="B176" s="180"/>
      <c r="C176" s="210" t="s">
        <v>354</v>
      </c>
      <c r="D176" s="183"/>
      <c r="E176" s="187">
        <v>7.44</v>
      </c>
      <c r="F176" s="193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4"/>
      <c r="V176" s="193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 t="s">
        <v>131</v>
      </c>
      <c r="AH176" s="169">
        <v>0</v>
      </c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outlineLevel="1">
      <c r="A177" s="170"/>
      <c r="B177" s="180"/>
      <c r="C177" s="210" t="s">
        <v>355</v>
      </c>
      <c r="D177" s="183"/>
      <c r="E177" s="187">
        <v>28</v>
      </c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4"/>
      <c r="V177" s="193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 t="s">
        <v>131</v>
      </c>
      <c r="AH177" s="169">
        <v>0</v>
      </c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>
      <c r="A178" s="170"/>
      <c r="B178" s="180"/>
      <c r="C178" s="210" t="s">
        <v>356</v>
      </c>
      <c r="D178" s="183"/>
      <c r="E178" s="187">
        <v>2.2000000000000002</v>
      </c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4"/>
      <c r="V178" s="193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 t="s">
        <v>131</v>
      </c>
      <c r="AH178" s="169">
        <v>0</v>
      </c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outlineLevel="1">
      <c r="A179" s="170"/>
      <c r="B179" s="180"/>
      <c r="C179" s="210" t="s">
        <v>357</v>
      </c>
      <c r="D179" s="183"/>
      <c r="E179" s="187">
        <v>9.6</v>
      </c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4"/>
      <c r="V179" s="193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 t="s">
        <v>131</v>
      </c>
      <c r="AH179" s="169">
        <v>0</v>
      </c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>
      <c r="A180" s="176" t="s">
        <v>122</v>
      </c>
      <c r="B180" s="181" t="s">
        <v>90</v>
      </c>
      <c r="C180" s="211" t="s">
        <v>91</v>
      </c>
      <c r="D180" s="184"/>
      <c r="E180" s="188"/>
      <c r="F180" s="195"/>
      <c r="G180" s="195">
        <f>SUMIF(AG181:AG184,"&lt;&gt;NOR",G181:G184)</f>
        <v>0</v>
      </c>
      <c r="H180" s="195"/>
      <c r="I180" s="195">
        <f>SUM(I181:I184)</f>
        <v>0</v>
      </c>
      <c r="J180" s="195"/>
      <c r="K180" s="195">
        <f>SUM(K181:K184)</f>
        <v>0</v>
      </c>
      <c r="L180" s="195"/>
      <c r="M180" s="195">
        <f>SUM(M181:M184)</f>
        <v>0</v>
      </c>
      <c r="N180" s="195"/>
      <c r="O180" s="195">
        <f>SUM(O181:O184)</f>
        <v>0.33</v>
      </c>
      <c r="P180" s="195"/>
      <c r="Q180" s="195">
        <f>SUM(Q181:Q184)</f>
        <v>0</v>
      </c>
      <c r="R180" s="195"/>
      <c r="S180" s="195"/>
      <c r="T180" s="195"/>
      <c r="U180" s="196">
        <f>SUM(U181:U184)</f>
        <v>71.98</v>
      </c>
      <c r="V180" s="195"/>
      <c r="AG180" t="s">
        <v>123</v>
      </c>
    </row>
    <row r="181" spans="1:60" outlineLevel="1">
      <c r="A181" s="170">
        <v>70</v>
      </c>
      <c r="B181" s="180" t="s">
        <v>358</v>
      </c>
      <c r="C181" s="209" t="s">
        <v>359</v>
      </c>
      <c r="D181" s="182" t="s">
        <v>157</v>
      </c>
      <c r="E181" s="186">
        <v>992.86199999999997</v>
      </c>
      <c r="F181" s="192"/>
      <c r="G181" s="193">
        <f>ROUND(E181*F181,2)</f>
        <v>0</v>
      </c>
      <c r="H181" s="192"/>
      <c r="I181" s="193">
        <f>ROUND(E181*H181,2)</f>
        <v>0</v>
      </c>
      <c r="J181" s="192"/>
      <c r="K181" s="193">
        <f>ROUND(E181*J181,2)</f>
        <v>0</v>
      </c>
      <c r="L181" s="193">
        <v>15</v>
      </c>
      <c r="M181" s="193">
        <f>G181*(1+L181/100)</f>
        <v>0</v>
      </c>
      <c r="N181" s="193">
        <v>2.7999999999999998E-4</v>
      </c>
      <c r="O181" s="193">
        <f>ROUND(E181*N181,2)</f>
        <v>0.28000000000000003</v>
      </c>
      <c r="P181" s="193">
        <v>0</v>
      </c>
      <c r="Q181" s="193">
        <f>ROUND(E181*P181,2)</f>
        <v>0</v>
      </c>
      <c r="R181" s="193" t="s">
        <v>360</v>
      </c>
      <c r="S181" s="193" t="s">
        <v>128</v>
      </c>
      <c r="T181" s="193">
        <v>7.2499999999999995E-2</v>
      </c>
      <c r="U181" s="194">
        <f>ROUND(E181*T181,2)</f>
        <v>71.98</v>
      </c>
      <c r="V181" s="193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 t="s">
        <v>129</v>
      </c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>
      <c r="A182" s="170"/>
      <c r="B182" s="180"/>
      <c r="C182" s="210" t="s">
        <v>361</v>
      </c>
      <c r="D182" s="183"/>
      <c r="E182" s="187">
        <v>992.86199999999997</v>
      </c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4"/>
      <c r="V182" s="193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 t="s">
        <v>131</v>
      </c>
      <c r="AH182" s="169">
        <v>5</v>
      </c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outlineLevel="1">
      <c r="A183" s="170">
        <v>71</v>
      </c>
      <c r="B183" s="180" t="s">
        <v>362</v>
      </c>
      <c r="C183" s="209" t="s">
        <v>363</v>
      </c>
      <c r="D183" s="182" t="s">
        <v>157</v>
      </c>
      <c r="E183" s="186">
        <v>121.732</v>
      </c>
      <c r="F183" s="192"/>
      <c r="G183" s="193">
        <f>ROUND(E183*F183,2)</f>
        <v>0</v>
      </c>
      <c r="H183" s="192"/>
      <c r="I183" s="193">
        <f>ROUND(E183*H183,2)</f>
        <v>0</v>
      </c>
      <c r="J183" s="192"/>
      <c r="K183" s="193">
        <f>ROUND(E183*J183,2)</f>
        <v>0</v>
      </c>
      <c r="L183" s="193">
        <v>15</v>
      </c>
      <c r="M183" s="193">
        <f>G183*(1+L183/100)</f>
        <v>0</v>
      </c>
      <c r="N183" s="193">
        <v>4.2000000000000002E-4</v>
      </c>
      <c r="O183" s="193">
        <f>ROUND(E183*N183,2)</f>
        <v>0.05</v>
      </c>
      <c r="P183" s="193">
        <v>0</v>
      </c>
      <c r="Q183" s="193">
        <f>ROUND(E183*P183,2)</f>
        <v>0</v>
      </c>
      <c r="R183" s="193" t="s">
        <v>364</v>
      </c>
      <c r="S183" s="193" t="s">
        <v>152</v>
      </c>
      <c r="T183" s="193">
        <v>0</v>
      </c>
      <c r="U183" s="194">
        <f>ROUND(E183*T183,2)</f>
        <v>0</v>
      </c>
      <c r="V183" s="193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 t="s">
        <v>153</v>
      </c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>
      <c r="A184" s="170"/>
      <c r="B184" s="180"/>
      <c r="C184" s="210" t="s">
        <v>365</v>
      </c>
      <c r="D184" s="183"/>
      <c r="E184" s="187">
        <v>121.732</v>
      </c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4"/>
      <c r="V184" s="193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 t="s">
        <v>131</v>
      </c>
      <c r="AH184" s="169">
        <v>5</v>
      </c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>
      <c r="A185" s="176" t="s">
        <v>122</v>
      </c>
      <c r="B185" s="181" t="s">
        <v>92</v>
      </c>
      <c r="C185" s="211" t="s">
        <v>93</v>
      </c>
      <c r="D185" s="184"/>
      <c r="E185" s="188"/>
      <c r="F185" s="195"/>
      <c r="G185" s="195">
        <f>SUMIF(AG186:AG186,"&lt;&gt;NOR",G186:G186)</f>
        <v>0</v>
      </c>
      <c r="H185" s="195"/>
      <c r="I185" s="195">
        <f>SUM(I186:I186)</f>
        <v>0</v>
      </c>
      <c r="J185" s="195"/>
      <c r="K185" s="195">
        <f>SUM(K186:K186)</f>
        <v>0</v>
      </c>
      <c r="L185" s="195"/>
      <c r="M185" s="195">
        <f>SUM(M186:M186)</f>
        <v>0</v>
      </c>
      <c r="N185" s="195"/>
      <c r="O185" s="195">
        <f>SUM(O186:O186)</f>
        <v>0</v>
      </c>
      <c r="P185" s="195"/>
      <c r="Q185" s="195">
        <f>SUM(Q186:Q186)</f>
        <v>0</v>
      </c>
      <c r="R185" s="195"/>
      <c r="S185" s="195"/>
      <c r="T185" s="195"/>
      <c r="U185" s="196">
        <f>SUM(U186:U186)</f>
        <v>0</v>
      </c>
      <c r="V185" s="195"/>
      <c r="AG185" t="s">
        <v>123</v>
      </c>
    </row>
    <row r="186" spans="1:60" ht="22.5" outlineLevel="1">
      <c r="A186" s="170">
        <v>72</v>
      </c>
      <c r="B186" s="180" t="s">
        <v>366</v>
      </c>
      <c r="C186" s="209" t="s">
        <v>367</v>
      </c>
      <c r="D186" s="182" t="s">
        <v>240</v>
      </c>
      <c r="E186" s="186">
        <v>1</v>
      </c>
      <c r="F186" s="192"/>
      <c r="G186" s="193">
        <f>ROUND(E186*F186,2)</f>
        <v>0</v>
      </c>
      <c r="H186" s="192"/>
      <c r="I186" s="193">
        <f>ROUND(E186*H186,2)</f>
        <v>0</v>
      </c>
      <c r="J186" s="192"/>
      <c r="K186" s="193">
        <f>ROUND(E186*J186,2)</f>
        <v>0</v>
      </c>
      <c r="L186" s="193">
        <v>15</v>
      </c>
      <c r="M186" s="193">
        <f>G186*(1+L186/100)</f>
        <v>0</v>
      </c>
      <c r="N186" s="193">
        <v>0</v>
      </c>
      <c r="O186" s="193">
        <f>ROUND(E186*N186,2)</f>
        <v>0</v>
      </c>
      <c r="P186" s="193">
        <v>0</v>
      </c>
      <c r="Q186" s="193">
        <f>ROUND(E186*P186,2)</f>
        <v>0</v>
      </c>
      <c r="R186" s="193"/>
      <c r="S186" s="193" t="s">
        <v>241</v>
      </c>
      <c r="T186" s="193">
        <v>0</v>
      </c>
      <c r="U186" s="194">
        <f>ROUND(E186*T186,2)</f>
        <v>0</v>
      </c>
      <c r="V186" s="193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 t="s">
        <v>129</v>
      </c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>
      <c r="A187" s="176" t="s">
        <v>122</v>
      </c>
      <c r="B187" s="181" t="s">
        <v>94</v>
      </c>
      <c r="C187" s="211" t="s">
        <v>95</v>
      </c>
      <c r="D187" s="184"/>
      <c r="E187" s="188"/>
      <c r="F187" s="195"/>
      <c r="G187" s="195">
        <f>SUMIF(AG188:AG194,"&lt;&gt;NOR",G188:G194)</f>
        <v>0</v>
      </c>
      <c r="H187" s="195"/>
      <c r="I187" s="195">
        <f>SUM(I188:I194)</f>
        <v>0</v>
      </c>
      <c r="J187" s="195"/>
      <c r="K187" s="195">
        <f>SUM(K188:K194)</f>
        <v>0</v>
      </c>
      <c r="L187" s="195"/>
      <c r="M187" s="195">
        <f>SUM(M188:M194)</f>
        <v>0</v>
      </c>
      <c r="N187" s="195"/>
      <c r="O187" s="195">
        <f>SUM(O188:O194)</f>
        <v>0</v>
      </c>
      <c r="P187" s="195"/>
      <c r="Q187" s="195">
        <f>SUM(Q188:Q194)</f>
        <v>0</v>
      </c>
      <c r="R187" s="195"/>
      <c r="S187" s="195"/>
      <c r="T187" s="195"/>
      <c r="U187" s="196">
        <f>SUM(U188:U194)</f>
        <v>278.71999999999997</v>
      </c>
      <c r="V187" s="195"/>
      <c r="AG187" t="s">
        <v>123</v>
      </c>
    </row>
    <row r="188" spans="1:60" outlineLevel="1">
      <c r="A188" s="170">
        <v>73</v>
      </c>
      <c r="B188" s="180" t="s">
        <v>368</v>
      </c>
      <c r="C188" s="209" t="s">
        <v>369</v>
      </c>
      <c r="D188" s="182" t="s">
        <v>281</v>
      </c>
      <c r="E188" s="186">
        <v>61.786409999999997</v>
      </c>
      <c r="F188" s="192"/>
      <c r="G188" s="193">
        <f t="shared" ref="G188:G194" si="7">ROUND(E188*F188,2)</f>
        <v>0</v>
      </c>
      <c r="H188" s="192"/>
      <c r="I188" s="193">
        <f t="shared" ref="I188:I194" si="8">ROUND(E188*H188,2)</f>
        <v>0</v>
      </c>
      <c r="J188" s="192"/>
      <c r="K188" s="193">
        <f t="shared" ref="K188:K194" si="9">ROUND(E188*J188,2)</f>
        <v>0</v>
      </c>
      <c r="L188" s="193">
        <v>15</v>
      </c>
      <c r="M188" s="193">
        <f t="shared" ref="M188:M194" si="10">G188*(1+L188/100)</f>
        <v>0</v>
      </c>
      <c r="N188" s="193">
        <v>0</v>
      </c>
      <c r="O188" s="193">
        <f t="shared" ref="O188:O194" si="11">ROUND(E188*N188,2)</f>
        <v>0</v>
      </c>
      <c r="P188" s="193">
        <v>0</v>
      </c>
      <c r="Q188" s="193">
        <f t="shared" ref="Q188:Q194" si="12">ROUND(E188*P188,2)</f>
        <v>0</v>
      </c>
      <c r="R188" s="193" t="s">
        <v>248</v>
      </c>
      <c r="S188" s="193" t="s">
        <v>128</v>
      </c>
      <c r="T188" s="193">
        <v>0.93300000000000005</v>
      </c>
      <c r="U188" s="194">
        <f t="shared" ref="U188:U194" si="13">ROUND(E188*T188,2)</f>
        <v>57.65</v>
      </c>
      <c r="V188" s="193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 t="s">
        <v>370</v>
      </c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>
      <c r="A189" s="170">
        <v>74</v>
      </c>
      <c r="B189" s="180" t="s">
        <v>371</v>
      </c>
      <c r="C189" s="209" t="s">
        <v>372</v>
      </c>
      <c r="D189" s="182" t="s">
        <v>281</v>
      </c>
      <c r="E189" s="186">
        <v>123.57281999999999</v>
      </c>
      <c r="F189" s="192"/>
      <c r="G189" s="193">
        <f t="shared" si="7"/>
        <v>0</v>
      </c>
      <c r="H189" s="192"/>
      <c r="I189" s="193">
        <f t="shared" si="8"/>
        <v>0</v>
      </c>
      <c r="J189" s="192"/>
      <c r="K189" s="193">
        <f t="shared" si="9"/>
        <v>0</v>
      </c>
      <c r="L189" s="193">
        <v>15</v>
      </c>
      <c r="M189" s="193">
        <f t="shared" si="10"/>
        <v>0</v>
      </c>
      <c r="N189" s="193">
        <v>0</v>
      </c>
      <c r="O189" s="193">
        <f t="shared" si="11"/>
        <v>0</v>
      </c>
      <c r="P189" s="193">
        <v>0</v>
      </c>
      <c r="Q189" s="193">
        <f t="shared" si="12"/>
        <v>0</v>
      </c>
      <c r="R189" s="193" t="s">
        <v>248</v>
      </c>
      <c r="S189" s="193" t="s">
        <v>128</v>
      </c>
      <c r="T189" s="193">
        <v>0.65300000000000002</v>
      </c>
      <c r="U189" s="194">
        <f t="shared" si="13"/>
        <v>80.69</v>
      </c>
      <c r="V189" s="193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 t="s">
        <v>370</v>
      </c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>
      <c r="A190" s="170">
        <v>75</v>
      </c>
      <c r="B190" s="180" t="s">
        <v>373</v>
      </c>
      <c r="C190" s="209" t="s">
        <v>374</v>
      </c>
      <c r="D190" s="182" t="s">
        <v>281</v>
      </c>
      <c r="E190" s="186">
        <v>61.786409999999997</v>
      </c>
      <c r="F190" s="192"/>
      <c r="G190" s="193">
        <f t="shared" si="7"/>
        <v>0</v>
      </c>
      <c r="H190" s="192"/>
      <c r="I190" s="193">
        <f t="shared" si="8"/>
        <v>0</v>
      </c>
      <c r="J190" s="192"/>
      <c r="K190" s="193">
        <f t="shared" si="9"/>
        <v>0</v>
      </c>
      <c r="L190" s="193">
        <v>15</v>
      </c>
      <c r="M190" s="193">
        <f t="shared" si="10"/>
        <v>0</v>
      </c>
      <c r="N190" s="193">
        <v>0</v>
      </c>
      <c r="O190" s="193">
        <f t="shared" si="11"/>
        <v>0</v>
      </c>
      <c r="P190" s="193">
        <v>0</v>
      </c>
      <c r="Q190" s="193">
        <f t="shared" si="12"/>
        <v>0</v>
      </c>
      <c r="R190" s="193" t="s">
        <v>248</v>
      </c>
      <c r="S190" s="193" t="s">
        <v>128</v>
      </c>
      <c r="T190" s="193">
        <v>0.49</v>
      </c>
      <c r="U190" s="194">
        <f t="shared" si="13"/>
        <v>30.28</v>
      </c>
      <c r="V190" s="193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 t="s">
        <v>370</v>
      </c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>
      <c r="A191" s="170">
        <v>76</v>
      </c>
      <c r="B191" s="180" t="s">
        <v>375</v>
      </c>
      <c r="C191" s="209" t="s">
        <v>376</v>
      </c>
      <c r="D191" s="182" t="s">
        <v>281</v>
      </c>
      <c r="E191" s="186">
        <v>865.00977</v>
      </c>
      <c r="F191" s="192"/>
      <c r="G191" s="193">
        <f t="shared" si="7"/>
        <v>0</v>
      </c>
      <c r="H191" s="192"/>
      <c r="I191" s="193">
        <f t="shared" si="8"/>
        <v>0</v>
      </c>
      <c r="J191" s="192"/>
      <c r="K191" s="193">
        <f t="shared" si="9"/>
        <v>0</v>
      </c>
      <c r="L191" s="193">
        <v>15</v>
      </c>
      <c r="M191" s="193">
        <f t="shared" si="10"/>
        <v>0</v>
      </c>
      <c r="N191" s="193">
        <v>0</v>
      </c>
      <c r="O191" s="193">
        <f t="shared" si="11"/>
        <v>0</v>
      </c>
      <c r="P191" s="193">
        <v>0</v>
      </c>
      <c r="Q191" s="193">
        <f t="shared" si="12"/>
        <v>0</v>
      </c>
      <c r="R191" s="193" t="s">
        <v>248</v>
      </c>
      <c r="S191" s="193" t="s">
        <v>128</v>
      </c>
      <c r="T191" s="193">
        <v>0</v>
      </c>
      <c r="U191" s="194">
        <f t="shared" si="13"/>
        <v>0</v>
      </c>
      <c r="V191" s="193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 t="s">
        <v>370</v>
      </c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outlineLevel="1">
      <c r="A192" s="170">
        <v>77</v>
      </c>
      <c r="B192" s="180" t="s">
        <v>377</v>
      </c>
      <c r="C192" s="209" t="s">
        <v>378</v>
      </c>
      <c r="D192" s="182" t="s">
        <v>281</v>
      </c>
      <c r="E192" s="186">
        <v>61.786409999999997</v>
      </c>
      <c r="F192" s="192"/>
      <c r="G192" s="193">
        <f t="shared" si="7"/>
        <v>0</v>
      </c>
      <c r="H192" s="192"/>
      <c r="I192" s="193">
        <f t="shared" si="8"/>
        <v>0</v>
      </c>
      <c r="J192" s="192"/>
      <c r="K192" s="193">
        <f t="shared" si="9"/>
        <v>0</v>
      </c>
      <c r="L192" s="193">
        <v>15</v>
      </c>
      <c r="M192" s="193">
        <f t="shared" si="10"/>
        <v>0</v>
      </c>
      <c r="N192" s="193">
        <v>0</v>
      </c>
      <c r="O192" s="193">
        <f t="shared" si="11"/>
        <v>0</v>
      </c>
      <c r="P192" s="193">
        <v>0</v>
      </c>
      <c r="Q192" s="193">
        <f t="shared" si="12"/>
        <v>0</v>
      </c>
      <c r="R192" s="193" t="s">
        <v>248</v>
      </c>
      <c r="S192" s="193" t="s">
        <v>128</v>
      </c>
      <c r="T192" s="193">
        <v>0.94199999999999995</v>
      </c>
      <c r="U192" s="194">
        <f t="shared" si="13"/>
        <v>58.2</v>
      </c>
      <c r="V192" s="193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 t="s">
        <v>370</v>
      </c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>
      <c r="A193" s="170">
        <v>78</v>
      </c>
      <c r="B193" s="180" t="s">
        <v>379</v>
      </c>
      <c r="C193" s="209" t="s">
        <v>380</v>
      </c>
      <c r="D193" s="182" t="s">
        <v>281</v>
      </c>
      <c r="E193" s="186">
        <v>494.29129999999998</v>
      </c>
      <c r="F193" s="192"/>
      <c r="G193" s="193">
        <f t="shared" si="7"/>
        <v>0</v>
      </c>
      <c r="H193" s="192"/>
      <c r="I193" s="193">
        <f t="shared" si="8"/>
        <v>0</v>
      </c>
      <c r="J193" s="192"/>
      <c r="K193" s="193">
        <f t="shared" si="9"/>
        <v>0</v>
      </c>
      <c r="L193" s="193">
        <v>15</v>
      </c>
      <c r="M193" s="193">
        <f t="shared" si="10"/>
        <v>0</v>
      </c>
      <c r="N193" s="193">
        <v>0</v>
      </c>
      <c r="O193" s="193">
        <f t="shared" si="11"/>
        <v>0</v>
      </c>
      <c r="P193" s="193">
        <v>0</v>
      </c>
      <c r="Q193" s="193">
        <f t="shared" si="12"/>
        <v>0</v>
      </c>
      <c r="R193" s="193" t="s">
        <v>248</v>
      </c>
      <c r="S193" s="193" t="s">
        <v>128</v>
      </c>
      <c r="T193" s="193">
        <v>0.105</v>
      </c>
      <c r="U193" s="194">
        <f t="shared" si="13"/>
        <v>51.9</v>
      </c>
      <c r="V193" s="193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 t="s">
        <v>370</v>
      </c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outlineLevel="1">
      <c r="A194" s="170">
        <v>79</v>
      </c>
      <c r="B194" s="180" t="s">
        <v>381</v>
      </c>
      <c r="C194" s="209" t="s">
        <v>382</v>
      </c>
      <c r="D194" s="182" t="s">
        <v>281</v>
      </c>
      <c r="E194" s="186">
        <v>61.786409999999997</v>
      </c>
      <c r="F194" s="192"/>
      <c r="G194" s="193">
        <f t="shared" si="7"/>
        <v>0</v>
      </c>
      <c r="H194" s="192"/>
      <c r="I194" s="193">
        <f t="shared" si="8"/>
        <v>0</v>
      </c>
      <c r="J194" s="192"/>
      <c r="K194" s="193">
        <f t="shared" si="9"/>
        <v>0</v>
      </c>
      <c r="L194" s="193">
        <v>15</v>
      </c>
      <c r="M194" s="193">
        <f t="shared" si="10"/>
        <v>0</v>
      </c>
      <c r="N194" s="193">
        <v>0</v>
      </c>
      <c r="O194" s="193">
        <f t="shared" si="11"/>
        <v>0</v>
      </c>
      <c r="P194" s="193">
        <v>0</v>
      </c>
      <c r="Q194" s="193">
        <f t="shared" si="12"/>
        <v>0</v>
      </c>
      <c r="R194" s="193" t="s">
        <v>248</v>
      </c>
      <c r="S194" s="193" t="s">
        <v>128</v>
      </c>
      <c r="T194" s="193">
        <v>0</v>
      </c>
      <c r="U194" s="194">
        <f t="shared" si="13"/>
        <v>0</v>
      </c>
      <c r="V194" s="193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 t="s">
        <v>370</v>
      </c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>
      <c r="A195" s="176" t="s">
        <v>122</v>
      </c>
      <c r="B195" s="181" t="s">
        <v>97</v>
      </c>
      <c r="C195" s="211" t="s">
        <v>29</v>
      </c>
      <c r="D195" s="184"/>
      <c r="E195" s="188"/>
      <c r="F195" s="195"/>
      <c r="G195" s="195">
        <f>SUMIF(AG196:AG196,"&lt;&gt;NOR",G196:G196)</f>
        <v>0</v>
      </c>
      <c r="H195" s="195"/>
      <c r="I195" s="195">
        <f>SUM(I196:I196)</f>
        <v>0</v>
      </c>
      <c r="J195" s="195"/>
      <c r="K195" s="195">
        <f>SUM(K196:K196)</f>
        <v>0</v>
      </c>
      <c r="L195" s="195"/>
      <c r="M195" s="195">
        <f>SUM(M196:M196)</f>
        <v>0</v>
      </c>
      <c r="N195" s="195"/>
      <c r="O195" s="195">
        <f>SUM(O196:O196)</f>
        <v>0</v>
      </c>
      <c r="P195" s="195"/>
      <c r="Q195" s="195">
        <f>SUM(Q196:Q196)</f>
        <v>0</v>
      </c>
      <c r="R195" s="195"/>
      <c r="S195" s="195"/>
      <c r="T195" s="195"/>
      <c r="U195" s="196">
        <f>SUM(U196:U196)</f>
        <v>0</v>
      </c>
      <c r="V195" s="195"/>
      <c r="AG195" t="s">
        <v>123</v>
      </c>
    </row>
    <row r="196" spans="1:60" outlineLevel="1">
      <c r="A196" s="170">
        <v>80</v>
      </c>
      <c r="B196" s="180" t="s">
        <v>383</v>
      </c>
      <c r="C196" s="209" t="s">
        <v>384</v>
      </c>
      <c r="D196" s="182" t="s">
        <v>385</v>
      </c>
      <c r="E196" s="186">
        <v>1</v>
      </c>
      <c r="F196" s="192"/>
      <c r="G196" s="193">
        <f>ROUND(E196*F196,2)</f>
        <v>0</v>
      </c>
      <c r="H196" s="192"/>
      <c r="I196" s="193">
        <f>ROUND(E196*H196,2)</f>
        <v>0</v>
      </c>
      <c r="J196" s="192"/>
      <c r="K196" s="193">
        <f>ROUND(E196*J196,2)</f>
        <v>0</v>
      </c>
      <c r="L196" s="193">
        <v>15</v>
      </c>
      <c r="M196" s="193">
        <f>G196*(1+L196/100)</f>
        <v>0</v>
      </c>
      <c r="N196" s="193">
        <v>0</v>
      </c>
      <c r="O196" s="193">
        <f>ROUND(E196*N196,2)</f>
        <v>0</v>
      </c>
      <c r="P196" s="193">
        <v>0</v>
      </c>
      <c r="Q196" s="193">
        <f>ROUND(E196*P196,2)</f>
        <v>0</v>
      </c>
      <c r="R196" s="193" t="s">
        <v>386</v>
      </c>
      <c r="S196" s="193" t="s">
        <v>152</v>
      </c>
      <c r="T196" s="193">
        <v>0</v>
      </c>
      <c r="U196" s="194">
        <f>ROUND(E196*T196,2)</f>
        <v>0</v>
      </c>
      <c r="V196" s="193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 t="s">
        <v>387</v>
      </c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>
      <c r="A197" s="176" t="s">
        <v>122</v>
      </c>
      <c r="B197" s="181" t="s">
        <v>98</v>
      </c>
      <c r="C197" s="211" t="s">
        <v>30</v>
      </c>
      <c r="D197" s="184"/>
      <c r="E197" s="188"/>
      <c r="F197" s="195"/>
      <c r="G197" s="195">
        <f>SUMIF(AG198:AG202,"&lt;&gt;NOR",G198:G202)</f>
        <v>0</v>
      </c>
      <c r="H197" s="195"/>
      <c r="I197" s="195">
        <f>SUM(I198:I202)</f>
        <v>0</v>
      </c>
      <c r="J197" s="195"/>
      <c r="K197" s="195">
        <f>SUM(K198:K202)</f>
        <v>0</v>
      </c>
      <c r="L197" s="195"/>
      <c r="M197" s="195">
        <f>SUM(M198:M202)</f>
        <v>0</v>
      </c>
      <c r="N197" s="195"/>
      <c r="O197" s="195">
        <f>SUM(O198:O202)</f>
        <v>0</v>
      </c>
      <c r="P197" s="195"/>
      <c r="Q197" s="195">
        <f>SUM(Q198:Q202)</f>
        <v>0</v>
      </c>
      <c r="R197" s="195"/>
      <c r="S197" s="195"/>
      <c r="T197" s="195"/>
      <c r="U197" s="196">
        <f>SUM(U198:U202)</f>
        <v>0</v>
      </c>
      <c r="V197" s="195"/>
      <c r="AG197" t="s">
        <v>123</v>
      </c>
    </row>
    <row r="198" spans="1:60" outlineLevel="1">
      <c r="A198" s="170">
        <v>81</v>
      </c>
      <c r="B198" s="180" t="s">
        <v>388</v>
      </c>
      <c r="C198" s="209" t="s">
        <v>389</v>
      </c>
      <c r="D198" s="182" t="s">
        <v>385</v>
      </c>
      <c r="E198" s="186">
        <v>1</v>
      </c>
      <c r="F198" s="192"/>
      <c r="G198" s="193">
        <f>ROUND(E198*F198,2)</f>
        <v>0</v>
      </c>
      <c r="H198" s="192"/>
      <c r="I198" s="193">
        <f>ROUND(E198*H198,2)</f>
        <v>0</v>
      </c>
      <c r="J198" s="192"/>
      <c r="K198" s="193">
        <f>ROUND(E198*J198,2)</f>
        <v>0</v>
      </c>
      <c r="L198" s="193">
        <v>15</v>
      </c>
      <c r="M198" s="193">
        <f>G198*(1+L198/100)</f>
        <v>0</v>
      </c>
      <c r="N198" s="193">
        <v>0</v>
      </c>
      <c r="O198" s="193">
        <f>ROUND(E198*N198,2)</f>
        <v>0</v>
      </c>
      <c r="P198" s="193">
        <v>0</v>
      </c>
      <c r="Q198" s="193">
        <f>ROUND(E198*P198,2)</f>
        <v>0</v>
      </c>
      <c r="R198" s="193" t="s">
        <v>386</v>
      </c>
      <c r="S198" s="193" t="s">
        <v>152</v>
      </c>
      <c r="T198" s="193">
        <v>0</v>
      </c>
      <c r="U198" s="194">
        <f>ROUND(E198*T198,2)</f>
        <v>0</v>
      </c>
      <c r="V198" s="193"/>
      <c r="W198" s="169"/>
      <c r="X198" s="169"/>
      <c r="Y198" s="169"/>
      <c r="Z198" s="169"/>
      <c r="AA198" s="169"/>
      <c r="AB198" s="169"/>
      <c r="AC198" s="169"/>
      <c r="AD198" s="169"/>
      <c r="AE198" s="169"/>
      <c r="AF198" s="169"/>
      <c r="AG198" s="169" t="s">
        <v>390</v>
      </c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</row>
    <row r="199" spans="1:60" outlineLevel="1">
      <c r="A199" s="170">
        <v>82</v>
      </c>
      <c r="B199" s="180" t="s">
        <v>391</v>
      </c>
      <c r="C199" s="209" t="s">
        <v>392</v>
      </c>
      <c r="D199" s="182" t="s">
        <v>240</v>
      </c>
      <c r="E199" s="186">
        <v>1</v>
      </c>
      <c r="F199" s="192"/>
      <c r="G199" s="193">
        <f>ROUND(E199*F199,2)</f>
        <v>0</v>
      </c>
      <c r="H199" s="192"/>
      <c r="I199" s="193">
        <f>ROUND(E199*H199,2)</f>
        <v>0</v>
      </c>
      <c r="J199" s="192"/>
      <c r="K199" s="193">
        <f>ROUND(E199*J199,2)</f>
        <v>0</v>
      </c>
      <c r="L199" s="193">
        <v>15</v>
      </c>
      <c r="M199" s="193">
        <f>G199*(1+L199/100)</f>
        <v>0</v>
      </c>
      <c r="N199" s="193">
        <v>0</v>
      </c>
      <c r="O199" s="193">
        <f>ROUND(E199*N199,2)</f>
        <v>0</v>
      </c>
      <c r="P199" s="193">
        <v>0</v>
      </c>
      <c r="Q199" s="193">
        <f>ROUND(E199*P199,2)</f>
        <v>0</v>
      </c>
      <c r="R199" s="193"/>
      <c r="S199" s="193" t="s">
        <v>241</v>
      </c>
      <c r="T199" s="193">
        <v>0</v>
      </c>
      <c r="U199" s="194">
        <f>ROUND(E199*T199,2)</f>
        <v>0</v>
      </c>
      <c r="V199" s="193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 t="s">
        <v>390</v>
      </c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</row>
    <row r="200" spans="1:60" outlineLevel="1">
      <c r="A200" s="170">
        <v>83</v>
      </c>
      <c r="B200" s="180" t="s">
        <v>393</v>
      </c>
      <c r="C200" s="209" t="s">
        <v>394</v>
      </c>
      <c r="D200" s="182" t="s">
        <v>240</v>
      </c>
      <c r="E200" s="186">
        <v>1</v>
      </c>
      <c r="F200" s="192"/>
      <c r="G200" s="193">
        <f>ROUND(E200*F200,2)</f>
        <v>0</v>
      </c>
      <c r="H200" s="192"/>
      <c r="I200" s="193">
        <f>ROUND(E200*H200,2)</f>
        <v>0</v>
      </c>
      <c r="J200" s="192"/>
      <c r="K200" s="193">
        <f>ROUND(E200*J200,2)</f>
        <v>0</v>
      </c>
      <c r="L200" s="193">
        <v>15</v>
      </c>
      <c r="M200" s="193">
        <f>G200*(1+L200/100)</f>
        <v>0</v>
      </c>
      <c r="N200" s="193">
        <v>0</v>
      </c>
      <c r="O200" s="193">
        <f>ROUND(E200*N200,2)</f>
        <v>0</v>
      </c>
      <c r="P200" s="193">
        <v>0</v>
      </c>
      <c r="Q200" s="193">
        <f>ROUND(E200*P200,2)</f>
        <v>0</v>
      </c>
      <c r="R200" s="193"/>
      <c r="S200" s="193" t="s">
        <v>241</v>
      </c>
      <c r="T200" s="193">
        <v>0</v>
      </c>
      <c r="U200" s="194">
        <f>ROUND(E200*T200,2)</f>
        <v>0</v>
      </c>
      <c r="V200" s="193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 t="s">
        <v>390</v>
      </c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outlineLevel="1">
      <c r="A201" s="170">
        <v>84</v>
      </c>
      <c r="B201" s="180" t="s">
        <v>395</v>
      </c>
      <c r="C201" s="209" t="s">
        <v>396</v>
      </c>
      <c r="D201" s="182" t="s">
        <v>385</v>
      </c>
      <c r="E201" s="186">
        <v>1</v>
      </c>
      <c r="F201" s="192"/>
      <c r="G201" s="193">
        <f>ROUND(E201*F201,2)</f>
        <v>0</v>
      </c>
      <c r="H201" s="192"/>
      <c r="I201" s="193">
        <f>ROUND(E201*H201,2)</f>
        <v>0</v>
      </c>
      <c r="J201" s="192"/>
      <c r="K201" s="193">
        <f>ROUND(E201*J201,2)</f>
        <v>0</v>
      </c>
      <c r="L201" s="193">
        <v>15</v>
      </c>
      <c r="M201" s="193">
        <f>G201*(1+L201/100)</f>
        <v>0</v>
      </c>
      <c r="N201" s="193">
        <v>0</v>
      </c>
      <c r="O201" s="193">
        <f>ROUND(E201*N201,2)</f>
        <v>0</v>
      </c>
      <c r="P201" s="193">
        <v>0</v>
      </c>
      <c r="Q201" s="193">
        <f>ROUND(E201*P201,2)</f>
        <v>0</v>
      </c>
      <c r="R201" s="193"/>
      <c r="S201" s="193" t="s">
        <v>152</v>
      </c>
      <c r="T201" s="193">
        <v>0</v>
      </c>
      <c r="U201" s="194">
        <f>ROUND(E201*T201,2)</f>
        <v>0</v>
      </c>
      <c r="V201" s="193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 t="s">
        <v>390</v>
      </c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ht="22.5" outlineLevel="1">
      <c r="A202" s="197">
        <v>85</v>
      </c>
      <c r="B202" s="198" t="s">
        <v>397</v>
      </c>
      <c r="C202" s="212" t="s">
        <v>398</v>
      </c>
      <c r="D202" s="199" t="s">
        <v>385</v>
      </c>
      <c r="E202" s="200">
        <v>1</v>
      </c>
      <c r="F202" s="201"/>
      <c r="G202" s="202">
        <f>ROUND(E202*F202,2)</f>
        <v>0</v>
      </c>
      <c r="H202" s="201"/>
      <c r="I202" s="202">
        <f>ROUND(E202*H202,2)</f>
        <v>0</v>
      </c>
      <c r="J202" s="201"/>
      <c r="K202" s="202">
        <f>ROUND(E202*J202,2)</f>
        <v>0</v>
      </c>
      <c r="L202" s="202">
        <v>15</v>
      </c>
      <c r="M202" s="202">
        <f>G202*(1+L202/100)</f>
        <v>0</v>
      </c>
      <c r="N202" s="202">
        <v>0</v>
      </c>
      <c r="O202" s="202">
        <f>ROUND(E202*N202,2)</f>
        <v>0</v>
      </c>
      <c r="P202" s="202">
        <v>0</v>
      </c>
      <c r="Q202" s="202">
        <f>ROUND(E202*P202,2)</f>
        <v>0</v>
      </c>
      <c r="R202" s="202"/>
      <c r="S202" s="202" t="s">
        <v>241</v>
      </c>
      <c r="T202" s="202">
        <v>0</v>
      </c>
      <c r="U202" s="203">
        <f>ROUND(E202*T202,2)</f>
        <v>0</v>
      </c>
      <c r="V202" s="202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 t="s">
        <v>390</v>
      </c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>
      <c r="A203" s="6"/>
      <c r="B203" s="7" t="s">
        <v>399</v>
      </c>
      <c r="C203" s="213" t="s">
        <v>399</v>
      </c>
      <c r="D203" s="9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AE203">
        <v>15</v>
      </c>
      <c r="AF203">
        <v>21</v>
      </c>
    </row>
    <row r="204" spans="1:60">
      <c r="A204" s="204"/>
      <c r="B204" s="205" t="s">
        <v>31</v>
      </c>
      <c r="C204" s="214" t="s">
        <v>399</v>
      </c>
      <c r="D204" s="206"/>
      <c r="E204" s="207"/>
      <c r="F204" s="207"/>
      <c r="G204" s="208">
        <f>G7+G24+G27+G44+G58+G65+G90+G94+G128+G130+G139+G143+G180+G185+G187+G195+G197</f>
        <v>0</v>
      </c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AE204">
        <f>SUMIF(L7:L202,AE203,G7:G202)</f>
        <v>0</v>
      </c>
      <c r="AF204">
        <f>SUMIF(L7:L202,AF203,G7:G202)</f>
        <v>0</v>
      </c>
      <c r="AG204" t="s">
        <v>400</v>
      </c>
    </row>
    <row r="205" spans="1:60">
      <c r="A205" s="6"/>
      <c r="B205" s="7" t="s">
        <v>399</v>
      </c>
      <c r="C205" s="213" t="s">
        <v>399</v>
      </c>
      <c r="D205" s="9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</row>
    <row r="206" spans="1:60">
      <c r="A206" s="6"/>
      <c r="B206" s="7" t="s">
        <v>399</v>
      </c>
      <c r="C206" s="213" t="s">
        <v>399</v>
      </c>
      <c r="D206" s="9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</row>
    <row r="207" spans="1:60">
      <c r="A207" s="271" t="s">
        <v>401</v>
      </c>
      <c r="B207" s="271"/>
      <c r="C207" s="272"/>
      <c r="D207" s="9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</row>
    <row r="208" spans="1:60">
      <c r="A208" s="273"/>
      <c r="B208" s="274"/>
      <c r="C208" s="275"/>
      <c r="D208" s="274"/>
      <c r="E208" s="274"/>
      <c r="F208" s="274"/>
      <c r="G208" s="27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AG208" t="s">
        <v>402</v>
      </c>
    </row>
    <row r="209" spans="1:33">
      <c r="A209" s="277"/>
      <c r="B209" s="278"/>
      <c r="C209" s="279"/>
      <c r="D209" s="278"/>
      <c r="E209" s="278"/>
      <c r="F209" s="278"/>
      <c r="G209" s="280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</row>
    <row r="210" spans="1:33">
      <c r="A210" s="277"/>
      <c r="B210" s="278"/>
      <c r="C210" s="279"/>
      <c r="D210" s="278"/>
      <c r="E210" s="278"/>
      <c r="F210" s="278"/>
      <c r="G210" s="280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</row>
    <row r="211" spans="1:33">
      <c r="A211" s="277"/>
      <c r="B211" s="278"/>
      <c r="C211" s="279"/>
      <c r="D211" s="278"/>
      <c r="E211" s="278"/>
      <c r="F211" s="278"/>
      <c r="G211" s="280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33">
      <c r="A212" s="281"/>
      <c r="B212" s="282"/>
      <c r="C212" s="283"/>
      <c r="D212" s="282"/>
      <c r="E212" s="282"/>
      <c r="F212" s="282"/>
      <c r="G212" s="284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33">
      <c r="A213" s="6"/>
      <c r="B213" s="7" t="s">
        <v>399</v>
      </c>
      <c r="C213" s="213" t="s">
        <v>399</v>
      </c>
      <c r="D213" s="9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33">
      <c r="C214" s="215"/>
      <c r="D214" s="164"/>
      <c r="AG214" t="s">
        <v>403</v>
      </c>
    </row>
    <row r="215" spans="1:33">
      <c r="D215" s="164"/>
    </row>
    <row r="216" spans="1:33">
      <c r="D216" s="164"/>
    </row>
    <row r="217" spans="1:33">
      <c r="D217" s="164"/>
    </row>
    <row r="218" spans="1:33">
      <c r="D218" s="164"/>
    </row>
    <row r="219" spans="1:33">
      <c r="D219" s="164"/>
    </row>
    <row r="220" spans="1:33">
      <c r="D220" s="164"/>
    </row>
    <row r="221" spans="1:33">
      <c r="D221" s="164"/>
    </row>
    <row r="222" spans="1:33">
      <c r="D222" s="164"/>
    </row>
    <row r="223" spans="1:33">
      <c r="D223" s="164"/>
    </row>
    <row r="224" spans="1:33">
      <c r="D224" s="164"/>
    </row>
    <row r="225" spans="4:4">
      <c r="D225" s="164"/>
    </row>
    <row r="226" spans="4:4">
      <c r="D226" s="164"/>
    </row>
    <row r="227" spans="4:4">
      <c r="D227" s="164"/>
    </row>
    <row r="228" spans="4:4">
      <c r="D228" s="164"/>
    </row>
    <row r="229" spans="4:4">
      <c r="D229" s="164"/>
    </row>
    <row r="230" spans="4:4">
      <c r="D230" s="164"/>
    </row>
    <row r="231" spans="4:4">
      <c r="D231" s="164"/>
    </row>
    <row r="232" spans="4:4">
      <c r="D232" s="164"/>
    </row>
    <row r="233" spans="4:4">
      <c r="D233" s="164"/>
    </row>
    <row r="234" spans="4:4">
      <c r="D234" s="164"/>
    </row>
    <row r="235" spans="4:4">
      <c r="D235" s="164"/>
    </row>
    <row r="236" spans="4:4">
      <c r="D236" s="164"/>
    </row>
    <row r="237" spans="4:4">
      <c r="D237" s="164"/>
    </row>
    <row r="238" spans="4:4">
      <c r="D238" s="164"/>
    </row>
    <row r="239" spans="4:4">
      <c r="D239" s="164"/>
    </row>
    <row r="240" spans="4:4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sheetProtection password="8879" sheet="1" objects="1" scenarios="1"/>
  <mergeCells count="6">
    <mergeCell ref="A208:G212"/>
    <mergeCell ref="A1:G1"/>
    <mergeCell ref="C2:G2"/>
    <mergeCell ref="C3:G3"/>
    <mergeCell ref="C4:G4"/>
    <mergeCell ref="A207:C207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4" t="s">
        <v>7</v>
      </c>
      <c r="B1" s="264"/>
      <c r="C1" s="264"/>
      <c r="D1" s="264"/>
      <c r="E1" s="264"/>
      <c r="F1" s="264"/>
      <c r="G1" s="264"/>
      <c r="AG1" t="s">
        <v>99</v>
      </c>
    </row>
    <row r="2" spans="1:60" ht="24.95" customHeight="1">
      <c r="A2" s="165" t="s">
        <v>8</v>
      </c>
      <c r="B2" s="74" t="s">
        <v>43</v>
      </c>
      <c r="C2" s="265" t="s">
        <v>44</v>
      </c>
      <c r="D2" s="266"/>
      <c r="E2" s="266"/>
      <c r="F2" s="266"/>
      <c r="G2" s="267"/>
      <c r="AG2" t="s">
        <v>100</v>
      </c>
    </row>
    <row r="3" spans="1:60" ht="24.95" customHeight="1">
      <c r="A3" s="165" t="s">
        <v>9</v>
      </c>
      <c r="B3" s="74" t="s">
        <v>61</v>
      </c>
      <c r="C3" s="265" t="s">
        <v>62</v>
      </c>
      <c r="D3" s="266"/>
      <c r="E3" s="266"/>
      <c r="F3" s="266"/>
      <c r="G3" s="267"/>
      <c r="AC3" s="100" t="s">
        <v>100</v>
      </c>
      <c r="AG3" t="s">
        <v>101</v>
      </c>
    </row>
    <row r="4" spans="1:60" ht="24.95" customHeight="1">
      <c r="A4" s="166" t="s">
        <v>10</v>
      </c>
      <c r="B4" s="167" t="s">
        <v>60</v>
      </c>
      <c r="C4" s="268" t="s">
        <v>62</v>
      </c>
      <c r="D4" s="269"/>
      <c r="E4" s="269"/>
      <c r="F4" s="269"/>
      <c r="G4" s="270"/>
      <c r="AG4" t="s">
        <v>102</v>
      </c>
    </row>
    <row r="5" spans="1:60">
      <c r="D5" s="164"/>
    </row>
    <row r="6" spans="1:60" ht="38.25">
      <c r="A6" s="173" t="s">
        <v>103</v>
      </c>
      <c r="B6" s="171" t="s">
        <v>104</v>
      </c>
      <c r="C6" s="171" t="s">
        <v>105</v>
      </c>
      <c r="D6" s="172" t="s">
        <v>106</v>
      </c>
      <c r="E6" s="173" t="s">
        <v>107</v>
      </c>
      <c r="F6" s="168" t="s">
        <v>108</v>
      </c>
      <c r="G6" s="173" t="s">
        <v>31</v>
      </c>
      <c r="H6" s="174" t="s">
        <v>32</v>
      </c>
      <c r="I6" s="174" t="s">
        <v>109</v>
      </c>
      <c r="J6" s="174" t="s">
        <v>33</v>
      </c>
      <c r="K6" s="174" t="s">
        <v>110</v>
      </c>
      <c r="L6" s="174" t="s">
        <v>111</v>
      </c>
      <c r="M6" s="174" t="s">
        <v>112</v>
      </c>
      <c r="N6" s="174" t="s">
        <v>113</v>
      </c>
      <c r="O6" s="174" t="s">
        <v>114</v>
      </c>
      <c r="P6" s="174" t="s">
        <v>115</v>
      </c>
      <c r="Q6" s="174" t="s">
        <v>116</v>
      </c>
      <c r="R6" s="174" t="s">
        <v>117</v>
      </c>
      <c r="S6" s="174" t="s">
        <v>118</v>
      </c>
      <c r="T6" s="174" t="s">
        <v>119</v>
      </c>
      <c r="U6" s="174" t="s">
        <v>120</v>
      </c>
      <c r="V6" s="174" t="s">
        <v>121</v>
      </c>
    </row>
    <row r="7" spans="1:60">
      <c r="A7" s="175" t="s">
        <v>122</v>
      </c>
      <c r="B7" s="177" t="s">
        <v>60</v>
      </c>
      <c r="C7" s="178" t="s">
        <v>67</v>
      </c>
      <c r="D7" s="179"/>
      <c r="E7" s="185"/>
      <c r="F7" s="190"/>
      <c r="G7" s="190">
        <f>SUMIF(AG8:AG23,"&lt;&gt;NOR",G8:G23)</f>
        <v>0</v>
      </c>
      <c r="H7" s="190"/>
      <c r="I7" s="190">
        <f>SUM(I8:I23)</f>
        <v>0</v>
      </c>
      <c r="J7" s="190"/>
      <c r="K7" s="190">
        <f>SUM(K8:K23)</f>
        <v>0</v>
      </c>
      <c r="L7" s="190"/>
      <c r="M7" s="190">
        <f>SUM(M8:M23)</f>
        <v>0</v>
      </c>
      <c r="N7" s="190"/>
      <c r="O7" s="190">
        <f>SUM(O8:O23)</f>
        <v>0</v>
      </c>
      <c r="P7" s="190"/>
      <c r="Q7" s="190">
        <f>SUM(Q8:Q23)</f>
        <v>0</v>
      </c>
      <c r="R7" s="190"/>
      <c r="S7" s="190"/>
      <c r="T7" s="190"/>
      <c r="U7" s="191">
        <f>SUM(U8:U23)</f>
        <v>416.15999999999997</v>
      </c>
      <c r="V7" s="190"/>
      <c r="AG7" t="s">
        <v>123</v>
      </c>
    </row>
    <row r="8" spans="1:60" outlineLevel="1">
      <c r="A8" s="170">
        <v>1</v>
      </c>
      <c r="B8" s="180" t="s">
        <v>124</v>
      </c>
      <c r="C8" s="209" t="s">
        <v>125</v>
      </c>
      <c r="D8" s="182" t="s">
        <v>126</v>
      </c>
      <c r="E8" s="186">
        <v>30.340800000000002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15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127</v>
      </c>
      <c r="S8" s="193" t="s">
        <v>128</v>
      </c>
      <c r="T8" s="193">
        <v>6.298</v>
      </c>
      <c r="U8" s="194">
        <f>ROUND(E8*T8,2)</f>
        <v>191.09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129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>
      <c r="A9" s="170"/>
      <c r="B9" s="180"/>
      <c r="C9" s="210" t="s">
        <v>404</v>
      </c>
      <c r="D9" s="183"/>
      <c r="E9" s="187">
        <v>30.340800000000002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131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170">
        <v>2</v>
      </c>
      <c r="B10" s="180" t="s">
        <v>132</v>
      </c>
      <c r="C10" s="209" t="s">
        <v>133</v>
      </c>
      <c r="D10" s="182" t="s">
        <v>126</v>
      </c>
      <c r="E10" s="186">
        <v>30.340800000000002</v>
      </c>
      <c r="F10" s="192"/>
      <c r="G10" s="193">
        <f>ROUND(E10*F10,2)</f>
        <v>0</v>
      </c>
      <c r="H10" s="192"/>
      <c r="I10" s="193">
        <f>ROUND(E10*H10,2)</f>
        <v>0</v>
      </c>
      <c r="J10" s="192"/>
      <c r="K10" s="193">
        <f>ROUND(E10*J10,2)</f>
        <v>0</v>
      </c>
      <c r="L10" s="193">
        <v>15</v>
      </c>
      <c r="M10" s="193">
        <f>G10*(1+L10/100)</f>
        <v>0</v>
      </c>
      <c r="N10" s="193">
        <v>0</v>
      </c>
      <c r="O10" s="193">
        <f>ROUND(E10*N10,2)</f>
        <v>0</v>
      </c>
      <c r="P10" s="193">
        <v>0</v>
      </c>
      <c r="Q10" s="193">
        <f>ROUND(E10*P10,2)</f>
        <v>0</v>
      </c>
      <c r="R10" s="193" t="s">
        <v>127</v>
      </c>
      <c r="S10" s="193" t="s">
        <v>128</v>
      </c>
      <c r="T10" s="193">
        <v>3.81</v>
      </c>
      <c r="U10" s="194">
        <f>ROUND(E10*T10,2)</f>
        <v>115.6</v>
      </c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129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>
      <c r="A11" s="170"/>
      <c r="B11" s="180"/>
      <c r="C11" s="210" t="s">
        <v>405</v>
      </c>
      <c r="D11" s="183"/>
      <c r="E11" s="187">
        <v>30.340800000000002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131</v>
      </c>
      <c r="AH11" s="169">
        <v>5</v>
      </c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22.5" outlineLevel="1">
      <c r="A12" s="170">
        <v>3</v>
      </c>
      <c r="B12" s="180" t="s">
        <v>135</v>
      </c>
      <c r="C12" s="209" t="s">
        <v>136</v>
      </c>
      <c r="D12" s="182" t="s">
        <v>126</v>
      </c>
      <c r="E12" s="186">
        <v>30.340800000000002</v>
      </c>
      <c r="F12" s="192"/>
      <c r="G12" s="193">
        <f>ROUND(E12*F12,2)</f>
        <v>0</v>
      </c>
      <c r="H12" s="192"/>
      <c r="I12" s="193">
        <f>ROUND(E12*H12,2)</f>
        <v>0</v>
      </c>
      <c r="J12" s="192"/>
      <c r="K12" s="193">
        <f>ROUND(E12*J12,2)</f>
        <v>0</v>
      </c>
      <c r="L12" s="193">
        <v>15</v>
      </c>
      <c r="M12" s="193">
        <f>G12*(1+L12/100)</f>
        <v>0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3" t="s">
        <v>127</v>
      </c>
      <c r="S12" s="193" t="s">
        <v>128</v>
      </c>
      <c r="T12" s="193">
        <v>1.0999999999999999E-2</v>
      </c>
      <c r="U12" s="194">
        <f>ROUND(E12*T12,2)</f>
        <v>0.33</v>
      </c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129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>
      <c r="A13" s="170"/>
      <c r="B13" s="180"/>
      <c r="C13" s="210" t="s">
        <v>405</v>
      </c>
      <c r="D13" s="183"/>
      <c r="E13" s="187">
        <v>30.340800000000002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131</v>
      </c>
      <c r="AH13" s="169">
        <v>5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170">
        <v>4</v>
      </c>
      <c r="B14" s="180" t="s">
        <v>137</v>
      </c>
      <c r="C14" s="209" t="s">
        <v>138</v>
      </c>
      <c r="D14" s="182" t="s">
        <v>126</v>
      </c>
      <c r="E14" s="186">
        <v>151.70400000000001</v>
      </c>
      <c r="F14" s="192"/>
      <c r="G14" s="193">
        <f>ROUND(E14*F14,2)</f>
        <v>0</v>
      </c>
      <c r="H14" s="192"/>
      <c r="I14" s="193">
        <f>ROUND(E14*H14,2)</f>
        <v>0</v>
      </c>
      <c r="J14" s="192"/>
      <c r="K14" s="193">
        <f>ROUND(E14*J14,2)</f>
        <v>0</v>
      </c>
      <c r="L14" s="193">
        <v>15</v>
      </c>
      <c r="M14" s="193">
        <f>G14*(1+L14/100)</f>
        <v>0</v>
      </c>
      <c r="N14" s="193">
        <v>0</v>
      </c>
      <c r="O14" s="193">
        <f>ROUND(E14*N14,2)</f>
        <v>0</v>
      </c>
      <c r="P14" s="193">
        <v>0</v>
      </c>
      <c r="Q14" s="193">
        <f>ROUND(E14*P14,2)</f>
        <v>0</v>
      </c>
      <c r="R14" s="193" t="s">
        <v>127</v>
      </c>
      <c r="S14" s="193" t="s">
        <v>128</v>
      </c>
      <c r="T14" s="193">
        <v>0</v>
      </c>
      <c r="U14" s="194">
        <f>ROUND(E14*T14,2)</f>
        <v>0</v>
      </c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129</v>
      </c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>
      <c r="A15" s="170"/>
      <c r="B15" s="180"/>
      <c r="C15" s="210" t="s">
        <v>406</v>
      </c>
      <c r="D15" s="183"/>
      <c r="E15" s="187">
        <v>151.70400000000001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4"/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131</v>
      </c>
      <c r="AH15" s="169">
        <v>5</v>
      </c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ht="22.5" outlineLevel="1">
      <c r="A16" s="170">
        <v>5</v>
      </c>
      <c r="B16" s="180" t="s">
        <v>140</v>
      </c>
      <c r="C16" s="209" t="s">
        <v>141</v>
      </c>
      <c r="D16" s="182" t="s">
        <v>126</v>
      </c>
      <c r="E16" s="186">
        <v>30.340800000000002</v>
      </c>
      <c r="F16" s="192"/>
      <c r="G16" s="193">
        <f>ROUND(E16*F16,2)</f>
        <v>0</v>
      </c>
      <c r="H16" s="192"/>
      <c r="I16" s="193">
        <f>ROUND(E16*H16,2)</f>
        <v>0</v>
      </c>
      <c r="J16" s="192"/>
      <c r="K16" s="193">
        <f>ROUND(E16*J16,2)</f>
        <v>0</v>
      </c>
      <c r="L16" s="193">
        <v>15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127</v>
      </c>
      <c r="S16" s="193" t="s">
        <v>128</v>
      </c>
      <c r="T16" s="193">
        <v>0.86799999999999999</v>
      </c>
      <c r="U16" s="194">
        <f>ROUND(E16*T16,2)</f>
        <v>26.34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129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>
      <c r="A17" s="170"/>
      <c r="B17" s="180"/>
      <c r="C17" s="210" t="s">
        <v>405</v>
      </c>
      <c r="D17" s="183"/>
      <c r="E17" s="187">
        <v>30.340800000000002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131</v>
      </c>
      <c r="AH17" s="169">
        <v>5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>
      <c r="A18" s="170">
        <v>6</v>
      </c>
      <c r="B18" s="180" t="s">
        <v>142</v>
      </c>
      <c r="C18" s="209" t="s">
        <v>143</v>
      </c>
      <c r="D18" s="182" t="s">
        <v>126</v>
      </c>
      <c r="E18" s="186">
        <v>30.340800000000002</v>
      </c>
      <c r="F18" s="192"/>
      <c r="G18" s="193">
        <f>ROUND(E18*F18,2)</f>
        <v>0</v>
      </c>
      <c r="H18" s="192"/>
      <c r="I18" s="193">
        <f>ROUND(E18*H18,2)</f>
        <v>0</v>
      </c>
      <c r="J18" s="192"/>
      <c r="K18" s="193">
        <f>ROUND(E18*J18,2)</f>
        <v>0</v>
      </c>
      <c r="L18" s="193">
        <v>15</v>
      </c>
      <c r="M18" s="193">
        <f>G18*(1+L18/100)</f>
        <v>0</v>
      </c>
      <c r="N18" s="193">
        <v>0</v>
      </c>
      <c r="O18" s="193">
        <f>ROUND(E18*N18,2)</f>
        <v>0</v>
      </c>
      <c r="P18" s="193">
        <v>0</v>
      </c>
      <c r="Q18" s="193">
        <f>ROUND(E18*P18,2)</f>
        <v>0</v>
      </c>
      <c r="R18" s="193" t="s">
        <v>127</v>
      </c>
      <c r="S18" s="193" t="s">
        <v>128</v>
      </c>
      <c r="T18" s="193">
        <v>0.79100000000000004</v>
      </c>
      <c r="U18" s="194">
        <f>ROUND(E18*T18,2)</f>
        <v>24</v>
      </c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129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>
      <c r="A19" s="170"/>
      <c r="B19" s="180"/>
      <c r="C19" s="210" t="s">
        <v>407</v>
      </c>
      <c r="D19" s="183"/>
      <c r="E19" s="187">
        <v>30.340800000000002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4"/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131</v>
      </c>
      <c r="AH19" s="169">
        <v>5</v>
      </c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>
      <c r="A20" s="170">
        <v>7</v>
      </c>
      <c r="B20" s="180" t="s">
        <v>145</v>
      </c>
      <c r="C20" s="209" t="s">
        <v>146</v>
      </c>
      <c r="D20" s="182" t="s">
        <v>126</v>
      </c>
      <c r="E20" s="186">
        <v>30.340800000000002</v>
      </c>
      <c r="F20" s="192"/>
      <c r="G20" s="193">
        <f>ROUND(E20*F20,2)</f>
        <v>0</v>
      </c>
      <c r="H20" s="192"/>
      <c r="I20" s="193">
        <f>ROUND(E20*H20,2)</f>
        <v>0</v>
      </c>
      <c r="J20" s="192"/>
      <c r="K20" s="193">
        <f>ROUND(E20*J20,2)</f>
        <v>0</v>
      </c>
      <c r="L20" s="193">
        <v>15</v>
      </c>
      <c r="M20" s="193">
        <f>G20*(1+L20/100)</f>
        <v>0</v>
      </c>
      <c r="N20" s="193">
        <v>0</v>
      </c>
      <c r="O20" s="193">
        <f>ROUND(E20*N20,2)</f>
        <v>0</v>
      </c>
      <c r="P20" s="193">
        <v>0</v>
      </c>
      <c r="Q20" s="193">
        <f>ROUND(E20*P20,2)</f>
        <v>0</v>
      </c>
      <c r="R20" s="193" t="s">
        <v>127</v>
      </c>
      <c r="S20" s="193" t="s">
        <v>128</v>
      </c>
      <c r="T20" s="193">
        <v>1.9379999999999999</v>
      </c>
      <c r="U20" s="194">
        <f>ROUND(E20*T20,2)</f>
        <v>58.8</v>
      </c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129</v>
      </c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>
      <c r="A21" s="170"/>
      <c r="B21" s="180"/>
      <c r="C21" s="210" t="s">
        <v>405</v>
      </c>
      <c r="D21" s="183"/>
      <c r="E21" s="187">
        <v>30.340800000000002</v>
      </c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4"/>
      <c r="V21" s="193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 t="s">
        <v>131</v>
      </c>
      <c r="AH21" s="169">
        <v>5</v>
      </c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>
      <c r="A22" s="170">
        <v>8</v>
      </c>
      <c r="B22" s="180" t="s">
        <v>147</v>
      </c>
      <c r="C22" s="209" t="s">
        <v>148</v>
      </c>
      <c r="D22" s="182" t="s">
        <v>126</v>
      </c>
      <c r="E22" s="186">
        <v>30.340800000000002</v>
      </c>
      <c r="F22" s="192"/>
      <c r="G22" s="193">
        <f>ROUND(E22*F22,2)</f>
        <v>0</v>
      </c>
      <c r="H22" s="192"/>
      <c r="I22" s="193">
        <f>ROUND(E22*H22,2)</f>
        <v>0</v>
      </c>
      <c r="J22" s="192"/>
      <c r="K22" s="193">
        <f>ROUND(E22*J22,2)</f>
        <v>0</v>
      </c>
      <c r="L22" s="193">
        <v>15</v>
      </c>
      <c r="M22" s="193">
        <f>G22*(1+L22/100)</f>
        <v>0</v>
      </c>
      <c r="N22" s="193">
        <v>0</v>
      </c>
      <c r="O22" s="193">
        <f>ROUND(E22*N22,2)</f>
        <v>0</v>
      </c>
      <c r="P22" s="193">
        <v>0</v>
      </c>
      <c r="Q22" s="193">
        <f>ROUND(E22*P22,2)</f>
        <v>0</v>
      </c>
      <c r="R22" s="193" t="s">
        <v>127</v>
      </c>
      <c r="S22" s="193" t="s">
        <v>128</v>
      </c>
      <c r="T22" s="193">
        <v>0</v>
      </c>
      <c r="U22" s="194">
        <f>ROUND(E22*T22,2)</f>
        <v>0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129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>
      <c r="A23" s="170"/>
      <c r="B23" s="180"/>
      <c r="C23" s="210" t="s">
        <v>405</v>
      </c>
      <c r="D23" s="183"/>
      <c r="E23" s="187">
        <v>30.340800000000002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4"/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131</v>
      </c>
      <c r="AH23" s="169">
        <v>5</v>
      </c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>
      <c r="A24" s="176" t="s">
        <v>122</v>
      </c>
      <c r="B24" s="181" t="s">
        <v>70</v>
      </c>
      <c r="C24" s="211" t="s">
        <v>71</v>
      </c>
      <c r="D24" s="184"/>
      <c r="E24" s="188"/>
      <c r="F24" s="195"/>
      <c r="G24" s="195">
        <f>SUMIF(AG25:AG45,"&lt;&gt;NOR",G25:G45)</f>
        <v>0</v>
      </c>
      <c r="H24" s="195"/>
      <c r="I24" s="195">
        <f>SUM(I25:I45)</f>
        <v>0</v>
      </c>
      <c r="J24" s="195"/>
      <c r="K24" s="195">
        <f>SUM(K25:K45)</f>
        <v>0</v>
      </c>
      <c r="L24" s="195"/>
      <c r="M24" s="195">
        <f>SUM(M25:M45)</f>
        <v>0</v>
      </c>
      <c r="N24" s="195"/>
      <c r="O24" s="195">
        <f>SUM(O25:O45)</f>
        <v>9.07</v>
      </c>
      <c r="P24" s="195"/>
      <c r="Q24" s="195">
        <f>SUM(Q25:Q45)</f>
        <v>0</v>
      </c>
      <c r="R24" s="195"/>
      <c r="S24" s="195"/>
      <c r="T24" s="195"/>
      <c r="U24" s="196">
        <f>SUM(U25:U45)</f>
        <v>186.45999999999998</v>
      </c>
      <c r="V24" s="195"/>
      <c r="AG24" t="s">
        <v>123</v>
      </c>
    </row>
    <row r="25" spans="1:60" ht="22.5" outlineLevel="1">
      <c r="A25" s="170">
        <v>9</v>
      </c>
      <c r="B25" s="180" t="s">
        <v>155</v>
      </c>
      <c r="C25" s="209" t="s">
        <v>408</v>
      </c>
      <c r="D25" s="182" t="s">
        <v>157</v>
      </c>
      <c r="E25" s="186">
        <v>145.0735</v>
      </c>
      <c r="F25" s="192"/>
      <c r="G25" s="193">
        <f>ROUND(E25*F25,2)</f>
        <v>0</v>
      </c>
      <c r="H25" s="192"/>
      <c r="I25" s="193">
        <f>ROUND(E25*H25,2)</f>
        <v>0</v>
      </c>
      <c r="J25" s="192"/>
      <c r="K25" s="193">
        <f>ROUND(E25*J25,2)</f>
        <v>0</v>
      </c>
      <c r="L25" s="193">
        <v>15</v>
      </c>
      <c r="M25" s="193">
        <f>G25*(1+L25/100)</f>
        <v>0</v>
      </c>
      <c r="N25" s="193">
        <v>3.4909999999999997E-2</v>
      </c>
      <c r="O25" s="193">
        <f>ROUND(E25*N25,2)</f>
        <v>5.0599999999999996</v>
      </c>
      <c r="P25" s="193">
        <v>0</v>
      </c>
      <c r="Q25" s="193">
        <f>ROUND(E25*P25,2)</f>
        <v>0</v>
      </c>
      <c r="R25" s="193" t="s">
        <v>158</v>
      </c>
      <c r="S25" s="193" t="s">
        <v>128</v>
      </c>
      <c r="T25" s="193">
        <v>1.1841699999999999</v>
      </c>
      <c r="U25" s="194">
        <f>ROUND(E25*T25,2)</f>
        <v>171.79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129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>
      <c r="A26" s="170"/>
      <c r="B26" s="180"/>
      <c r="C26" s="210" t="s">
        <v>159</v>
      </c>
      <c r="D26" s="183"/>
      <c r="E26" s="187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4"/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131</v>
      </c>
      <c r="AH26" s="169">
        <v>0</v>
      </c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>
      <c r="A27" s="170"/>
      <c r="B27" s="180"/>
      <c r="C27" s="210" t="s">
        <v>160</v>
      </c>
      <c r="D27" s="183"/>
      <c r="E27" s="187">
        <v>10.868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4"/>
      <c r="V27" s="193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 t="s">
        <v>131</v>
      </c>
      <c r="AH27" s="169">
        <v>0</v>
      </c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>
      <c r="A28" s="170"/>
      <c r="B28" s="180"/>
      <c r="C28" s="210" t="s">
        <v>409</v>
      </c>
      <c r="D28" s="183"/>
      <c r="E28" s="187">
        <v>5.5575000000000001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4"/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131</v>
      </c>
      <c r="AH28" s="169">
        <v>0</v>
      </c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70"/>
      <c r="B29" s="180"/>
      <c r="C29" s="210" t="s">
        <v>410</v>
      </c>
      <c r="D29" s="183"/>
      <c r="E29" s="187">
        <v>10.8225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4"/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131</v>
      </c>
      <c r="AH29" s="169">
        <v>0</v>
      </c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>
      <c r="A30" s="170"/>
      <c r="B30" s="180"/>
      <c r="C30" s="210" t="s">
        <v>411</v>
      </c>
      <c r="D30" s="183"/>
      <c r="E30" s="187">
        <v>26.571999999999999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4"/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131</v>
      </c>
      <c r="AH30" s="169">
        <v>0</v>
      </c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>
      <c r="A31" s="170"/>
      <c r="B31" s="180"/>
      <c r="C31" s="210" t="s">
        <v>412</v>
      </c>
      <c r="D31" s="183"/>
      <c r="E31" s="187">
        <v>3.4319999999999999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4"/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131</v>
      </c>
      <c r="AH31" s="169">
        <v>0</v>
      </c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>
      <c r="A32" s="170"/>
      <c r="B32" s="180"/>
      <c r="C32" s="210" t="s">
        <v>413</v>
      </c>
      <c r="D32" s="183"/>
      <c r="E32" s="187">
        <v>15.015000000000001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4"/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131</v>
      </c>
      <c r="AH32" s="169">
        <v>0</v>
      </c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>
      <c r="A33" s="170"/>
      <c r="B33" s="180"/>
      <c r="C33" s="210" t="s">
        <v>414</v>
      </c>
      <c r="D33" s="183"/>
      <c r="E33" s="187">
        <v>14.3325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4"/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131</v>
      </c>
      <c r="AH33" s="169">
        <v>0</v>
      </c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>
      <c r="A34" s="170"/>
      <c r="B34" s="180"/>
      <c r="C34" s="210" t="s">
        <v>415</v>
      </c>
      <c r="D34" s="183"/>
      <c r="E34" s="187">
        <v>3.4449999999999998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4"/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131</v>
      </c>
      <c r="AH34" s="169">
        <v>0</v>
      </c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>
      <c r="A35" s="170"/>
      <c r="B35" s="180"/>
      <c r="C35" s="210" t="s">
        <v>416</v>
      </c>
      <c r="D35" s="183"/>
      <c r="E35" s="187">
        <v>14.69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4"/>
      <c r="V35" s="193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 t="s">
        <v>131</v>
      </c>
      <c r="AH35" s="169">
        <v>0</v>
      </c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>
      <c r="A36" s="170"/>
      <c r="B36" s="180"/>
      <c r="C36" s="210" t="s">
        <v>417</v>
      </c>
      <c r="D36" s="183"/>
      <c r="E36" s="187">
        <v>4.7125000000000004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4"/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131</v>
      </c>
      <c r="AH36" s="169">
        <v>0</v>
      </c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>
      <c r="A37" s="170"/>
      <c r="B37" s="180"/>
      <c r="C37" s="210" t="s">
        <v>418</v>
      </c>
      <c r="D37" s="183"/>
      <c r="E37" s="187">
        <v>6.1425000000000001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4"/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131</v>
      </c>
      <c r="AH37" s="169">
        <v>0</v>
      </c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>
      <c r="A38" s="170"/>
      <c r="B38" s="180"/>
      <c r="C38" s="210" t="s">
        <v>419</v>
      </c>
      <c r="D38" s="183"/>
      <c r="E38" s="187">
        <v>4.16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4"/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131</v>
      </c>
      <c r="AH38" s="169">
        <v>0</v>
      </c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>
      <c r="A39" s="170"/>
      <c r="B39" s="180"/>
      <c r="C39" s="210" t="s">
        <v>420</v>
      </c>
      <c r="D39" s="183"/>
      <c r="E39" s="187">
        <v>3.2890000000000001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4"/>
      <c r="V39" s="193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 t="s">
        <v>131</v>
      </c>
      <c r="AH39" s="169">
        <v>0</v>
      </c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>
      <c r="A40" s="170"/>
      <c r="B40" s="180"/>
      <c r="C40" s="210" t="s">
        <v>421</v>
      </c>
      <c r="D40" s="183"/>
      <c r="E40" s="187">
        <v>15.925000000000001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4"/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131</v>
      </c>
      <c r="AH40" s="169">
        <v>0</v>
      </c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>
      <c r="A41" s="170"/>
      <c r="B41" s="180"/>
      <c r="C41" s="210" t="s">
        <v>422</v>
      </c>
      <c r="D41" s="183"/>
      <c r="E41" s="187">
        <v>2.6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4"/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131</v>
      </c>
      <c r="AH41" s="169">
        <v>0</v>
      </c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>
      <c r="A42" s="170"/>
      <c r="B42" s="180"/>
      <c r="C42" s="210" t="s">
        <v>423</v>
      </c>
      <c r="D42" s="183"/>
      <c r="E42" s="187">
        <v>3.51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4"/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131</v>
      </c>
      <c r="AH42" s="169">
        <v>0</v>
      </c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>
      <c r="A43" s="170">
        <v>10</v>
      </c>
      <c r="B43" s="180" t="s">
        <v>171</v>
      </c>
      <c r="C43" s="209" t="s">
        <v>172</v>
      </c>
      <c r="D43" s="182" t="s">
        <v>157</v>
      </c>
      <c r="E43" s="186">
        <v>32.603999999999999</v>
      </c>
      <c r="F43" s="192"/>
      <c r="G43" s="193">
        <f>ROUND(E43*F43,2)</f>
        <v>0</v>
      </c>
      <c r="H43" s="192"/>
      <c r="I43" s="193">
        <f>ROUND(E43*H43,2)</f>
        <v>0</v>
      </c>
      <c r="J43" s="192"/>
      <c r="K43" s="193">
        <f>ROUND(E43*J43,2)</f>
        <v>0</v>
      </c>
      <c r="L43" s="193">
        <v>15</v>
      </c>
      <c r="M43" s="193">
        <f>G43*(1+L43/100)</f>
        <v>0</v>
      </c>
      <c r="N43" s="193">
        <v>0.1231</v>
      </c>
      <c r="O43" s="193">
        <f>ROUND(E43*N43,2)</f>
        <v>4.01</v>
      </c>
      <c r="P43" s="193">
        <v>0</v>
      </c>
      <c r="Q43" s="193">
        <f>ROUND(E43*P43,2)</f>
        <v>0</v>
      </c>
      <c r="R43" s="193" t="s">
        <v>173</v>
      </c>
      <c r="S43" s="193" t="s">
        <v>128</v>
      </c>
      <c r="T43" s="193">
        <v>0.45</v>
      </c>
      <c r="U43" s="194">
        <f>ROUND(E43*T43,2)</f>
        <v>14.67</v>
      </c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174</v>
      </c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>
      <c r="A44" s="170"/>
      <c r="B44" s="180"/>
      <c r="C44" s="210" t="s">
        <v>175</v>
      </c>
      <c r="D44" s="183"/>
      <c r="E44" s="187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4"/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131</v>
      </c>
      <c r="AH44" s="169">
        <v>0</v>
      </c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>
      <c r="A45" s="170"/>
      <c r="B45" s="180"/>
      <c r="C45" s="210" t="s">
        <v>424</v>
      </c>
      <c r="D45" s="183"/>
      <c r="E45" s="187">
        <v>32.603999999999999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4"/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131</v>
      </c>
      <c r="AH45" s="169">
        <v>5</v>
      </c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>
      <c r="A46" s="176" t="s">
        <v>122</v>
      </c>
      <c r="B46" s="181" t="s">
        <v>72</v>
      </c>
      <c r="C46" s="211" t="s">
        <v>73</v>
      </c>
      <c r="D46" s="184"/>
      <c r="E46" s="188"/>
      <c r="F46" s="195"/>
      <c r="G46" s="195">
        <f>SUMIF(AG47:AG64,"&lt;&gt;NOR",G47:G64)</f>
        <v>0</v>
      </c>
      <c r="H46" s="195"/>
      <c r="I46" s="195">
        <f>SUM(I47:I64)</f>
        <v>0</v>
      </c>
      <c r="J46" s="195"/>
      <c r="K46" s="195">
        <f>SUM(K47:K64)</f>
        <v>0</v>
      </c>
      <c r="L46" s="195"/>
      <c r="M46" s="195">
        <f>SUM(M47:M64)</f>
        <v>0</v>
      </c>
      <c r="N46" s="195"/>
      <c r="O46" s="195">
        <f>SUM(O47:O64)</f>
        <v>0.1</v>
      </c>
      <c r="P46" s="195"/>
      <c r="Q46" s="195">
        <f>SUM(Q47:Q64)</f>
        <v>0</v>
      </c>
      <c r="R46" s="195"/>
      <c r="S46" s="195"/>
      <c r="T46" s="195"/>
      <c r="U46" s="196">
        <f>SUM(U47:U64)</f>
        <v>29.57</v>
      </c>
      <c r="V46" s="195"/>
      <c r="AG46" t="s">
        <v>123</v>
      </c>
    </row>
    <row r="47" spans="1:60" outlineLevel="1">
      <c r="A47" s="170">
        <v>11</v>
      </c>
      <c r="B47" s="180" t="s">
        <v>177</v>
      </c>
      <c r="C47" s="209" t="s">
        <v>178</v>
      </c>
      <c r="D47" s="182" t="s">
        <v>157</v>
      </c>
      <c r="E47" s="186">
        <v>111.595</v>
      </c>
      <c r="F47" s="192"/>
      <c r="G47" s="193">
        <f>ROUND(E47*F47,2)</f>
        <v>0</v>
      </c>
      <c r="H47" s="192"/>
      <c r="I47" s="193">
        <f>ROUND(E47*H47,2)</f>
        <v>0</v>
      </c>
      <c r="J47" s="192"/>
      <c r="K47" s="193">
        <f>ROUND(E47*J47,2)</f>
        <v>0</v>
      </c>
      <c r="L47" s="193">
        <v>15</v>
      </c>
      <c r="M47" s="193">
        <f>G47*(1+L47/100)</f>
        <v>0</v>
      </c>
      <c r="N47" s="193">
        <v>8.7000000000000001E-4</v>
      </c>
      <c r="O47" s="193">
        <f>ROUND(E47*N47,2)</f>
        <v>0.1</v>
      </c>
      <c r="P47" s="193">
        <v>0</v>
      </c>
      <c r="Q47" s="193">
        <f>ROUND(E47*P47,2)</f>
        <v>0</v>
      </c>
      <c r="R47" s="193" t="s">
        <v>173</v>
      </c>
      <c r="S47" s="193" t="s">
        <v>128</v>
      </c>
      <c r="T47" s="193">
        <v>0.26500000000000001</v>
      </c>
      <c r="U47" s="194">
        <f>ROUND(E47*T47,2)</f>
        <v>29.57</v>
      </c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129</v>
      </c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>
      <c r="A48" s="170"/>
      <c r="B48" s="180"/>
      <c r="C48" s="210" t="s">
        <v>179</v>
      </c>
      <c r="D48" s="183"/>
      <c r="E48" s="187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4"/>
      <c r="V48" s="193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 t="s">
        <v>131</v>
      </c>
      <c r="AH48" s="169">
        <v>0</v>
      </c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>
      <c r="A49" s="170"/>
      <c r="B49" s="180"/>
      <c r="C49" s="210" t="s">
        <v>180</v>
      </c>
      <c r="D49" s="183"/>
      <c r="E49" s="187">
        <v>8.36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4"/>
      <c r="V49" s="193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 t="s">
        <v>131</v>
      </c>
      <c r="AH49" s="169">
        <v>0</v>
      </c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>
      <c r="A50" s="170"/>
      <c r="B50" s="180"/>
      <c r="C50" s="210" t="s">
        <v>425</v>
      </c>
      <c r="D50" s="183"/>
      <c r="E50" s="187">
        <v>4.2750000000000004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4"/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131</v>
      </c>
      <c r="AH50" s="169">
        <v>0</v>
      </c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>
      <c r="A51" s="170"/>
      <c r="B51" s="180"/>
      <c r="C51" s="210" t="s">
        <v>426</v>
      </c>
      <c r="D51" s="183"/>
      <c r="E51" s="187">
        <v>8.3249999999999993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4"/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131</v>
      </c>
      <c r="AH51" s="169">
        <v>0</v>
      </c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>
      <c r="A52" s="170"/>
      <c r="B52" s="180"/>
      <c r="C52" s="210" t="s">
        <v>427</v>
      </c>
      <c r="D52" s="183"/>
      <c r="E52" s="187">
        <v>20.440000000000001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4"/>
      <c r="V52" s="193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 t="s">
        <v>131</v>
      </c>
      <c r="AH52" s="169">
        <v>0</v>
      </c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>
      <c r="A53" s="170"/>
      <c r="B53" s="180"/>
      <c r="C53" s="210" t="s">
        <v>428</v>
      </c>
      <c r="D53" s="183"/>
      <c r="E53" s="187">
        <v>2.64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4"/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131</v>
      </c>
      <c r="AH53" s="169">
        <v>0</v>
      </c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>
      <c r="A54" s="170"/>
      <c r="B54" s="180"/>
      <c r="C54" s="210" t="s">
        <v>429</v>
      </c>
      <c r="D54" s="183"/>
      <c r="E54" s="187">
        <v>11.55</v>
      </c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4"/>
      <c r="V54" s="193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 t="s">
        <v>131</v>
      </c>
      <c r="AH54" s="169">
        <v>0</v>
      </c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>
      <c r="A55" s="170"/>
      <c r="B55" s="180"/>
      <c r="C55" s="210" t="s">
        <v>430</v>
      </c>
      <c r="D55" s="183"/>
      <c r="E55" s="187">
        <v>11.025</v>
      </c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4"/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131</v>
      </c>
      <c r="AH55" s="169">
        <v>0</v>
      </c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>
      <c r="A56" s="170"/>
      <c r="B56" s="180"/>
      <c r="C56" s="210" t="s">
        <v>431</v>
      </c>
      <c r="D56" s="183"/>
      <c r="E56" s="187">
        <v>2.65</v>
      </c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4"/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131</v>
      </c>
      <c r="AH56" s="169">
        <v>0</v>
      </c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>
      <c r="A57" s="170"/>
      <c r="B57" s="180"/>
      <c r="C57" s="210" t="s">
        <v>432</v>
      </c>
      <c r="D57" s="183"/>
      <c r="E57" s="187">
        <v>11.3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4"/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131</v>
      </c>
      <c r="AH57" s="169">
        <v>0</v>
      </c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>
      <c r="A58" s="170"/>
      <c r="B58" s="180"/>
      <c r="C58" s="210" t="s">
        <v>433</v>
      </c>
      <c r="D58" s="183"/>
      <c r="E58" s="187">
        <v>3.625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4"/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131</v>
      </c>
      <c r="AH58" s="169">
        <v>0</v>
      </c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>
      <c r="A59" s="170"/>
      <c r="B59" s="180"/>
      <c r="C59" s="210" t="s">
        <v>434</v>
      </c>
      <c r="D59" s="183"/>
      <c r="E59" s="187">
        <v>4.7249999999999996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4"/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131</v>
      </c>
      <c r="AH59" s="169">
        <v>0</v>
      </c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>
      <c r="A60" s="170"/>
      <c r="B60" s="180"/>
      <c r="C60" s="210" t="s">
        <v>435</v>
      </c>
      <c r="D60" s="183"/>
      <c r="E60" s="187">
        <v>3.2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4"/>
      <c r="V60" s="193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131</v>
      </c>
      <c r="AH60" s="169">
        <v>0</v>
      </c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>
      <c r="A61" s="170"/>
      <c r="B61" s="180"/>
      <c r="C61" s="210" t="s">
        <v>436</v>
      </c>
      <c r="D61" s="183"/>
      <c r="E61" s="187">
        <v>2.5299999999999998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4"/>
      <c r="V61" s="193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 t="s">
        <v>131</v>
      </c>
      <c r="AH61" s="169">
        <v>0</v>
      </c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>
      <c r="A62" s="170"/>
      <c r="B62" s="180"/>
      <c r="C62" s="210" t="s">
        <v>437</v>
      </c>
      <c r="D62" s="183"/>
      <c r="E62" s="187">
        <v>12.25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4"/>
      <c r="V62" s="193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 t="s">
        <v>131</v>
      </c>
      <c r="AH62" s="169">
        <v>0</v>
      </c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>
      <c r="A63" s="170"/>
      <c r="B63" s="180"/>
      <c r="C63" s="210" t="s">
        <v>438</v>
      </c>
      <c r="D63" s="183"/>
      <c r="E63" s="187">
        <v>2</v>
      </c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4"/>
      <c r="V63" s="193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 t="s">
        <v>131</v>
      </c>
      <c r="AH63" s="169">
        <v>0</v>
      </c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>
      <c r="A64" s="170"/>
      <c r="B64" s="180"/>
      <c r="C64" s="210" t="s">
        <v>439</v>
      </c>
      <c r="D64" s="183"/>
      <c r="E64" s="187">
        <v>2.7</v>
      </c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4"/>
      <c r="V64" s="193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 t="s">
        <v>131</v>
      </c>
      <c r="AH64" s="169">
        <v>0</v>
      </c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>
      <c r="A65" s="176" t="s">
        <v>122</v>
      </c>
      <c r="B65" s="181" t="s">
        <v>74</v>
      </c>
      <c r="C65" s="211" t="s">
        <v>75</v>
      </c>
      <c r="D65" s="184"/>
      <c r="E65" s="188"/>
      <c r="F65" s="195"/>
      <c r="G65" s="195">
        <f>SUMIF(AG66:AG71,"&lt;&gt;NOR",G66:G71)</f>
        <v>0</v>
      </c>
      <c r="H65" s="195"/>
      <c r="I65" s="195">
        <f>SUM(I66:I71)</f>
        <v>0</v>
      </c>
      <c r="J65" s="195"/>
      <c r="K65" s="195">
        <f>SUM(K66:K71)</f>
        <v>0</v>
      </c>
      <c r="L65" s="195"/>
      <c r="M65" s="195">
        <f>SUM(M66:M71)</f>
        <v>0</v>
      </c>
      <c r="N65" s="195"/>
      <c r="O65" s="195">
        <f>SUM(O66:O71)</f>
        <v>65.36</v>
      </c>
      <c r="P65" s="195"/>
      <c r="Q65" s="195">
        <f>SUM(Q66:Q71)</f>
        <v>0</v>
      </c>
      <c r="R65" s="195"/>
      <c r="S65" s="195"/>
      <c r="T65" s="195"/>
      <c r="U65" s="196">
        <f>SUM(U66:U71)</f>
        <v>67.47</v>
      </c>
      <c r="V65" s="195"/>
      <c r="AG65" t="s">
        <v>123</v>
      </c>
    </row>
    <row r="66" spans="1:60" outlineLevel="1">
      <c r="A66" s="170">
        <v>12</v>
      </c>
      <c r="B66" s="180" t="s">
        <v>191</v>
      </c>
      <c r="C66" s="209" t="s">
        <v>192</v>
      </c>
      <c r="D66" s="182" t="s">
        <v>157</v>
      </c>
      <c r="E66" s="186">
        <v>144.47999999999999</v>
      </c>
      <c r="F66" s="192"/>
      <c r="G66" s="193">
        <f>ROUND(E66*F66,2)</f>
        <v>0</v>
      </c>
      <c r="H66" s="192"/>
      <c r="I66" s="193">
        <f>ROUND(E66*H66,2)</f>
        <v>0</v>
      </c>
      <c r="J66" s="192"/>
      <c r="K66" s="193">
        <f>ROUND(E66*J66,2)</f>
        <v>0</v>
      </c>
      <c r="L66" s="193">
        <v>15</v>
      </c>
      <c r="M66" s="193">
        <f>G66*(1+L66/100)</f>
        <v>0</v>
      </c>
      <c r="N66" s="193">
        <v>0.2646</v>
      </c>
      <c r="O66" s="193">
        <f>ROUND(E66*N66,2)</f>
        <v>38.229999999999997</v>
      </c>
      <c r="P66" s="193">
        <v>0</v>
      </c>
      <c r="Q66" s="193">
        <f>ROUND(E66*P66,2)</f>
        <v>0</v>
      </c>
      <c r="R66" s="193" t="s">
        <v>193</v>
      </c>
      <c r="S66" s="193" t="s">
        <v>128</v>
      </c>
      <c r="T66" s="193">
        <v>2.5000000000000001E-2</v>
      </c>
      <c r="U66" s="194">
        <f>ROUND(E66*T66,2)</f>
        <v>3.61</v>
      </c>
      <c r="V66" s="193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 t="s">
        <v>129</v>
      </c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>
      <c r="A67" s="170"/>
      <c r="B67" s="180"/>
      <c r="C67" s="210" t="s">
        <v>440</v>
      </c>
      <c r="D67" s="183"/>
      <c r="E67" s="187">
        <v>144.47999999999999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4"/>
      <c r="V67" s="193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 t="s">
        <v>131</v>
      </c>
      <c r="AH67" s="169">
        <v>5</v>
      </c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>
      <c r="A68" s="170">
        <v>13</v>
      </c>
      <c r="B68" s="180" t="s">
        <v>195</v>
      </c>
      <c r="C68" s="209" t="s">
        <v>196</v>
      </c>
      <c r="D68" s="182" t="s">
        <v>157</v>
      </c>
      <c r="E68" s="186">
        <v>144.47999999999999</v>
      </c>
      <c r="F68" s="192"/>
      <c r="G68" s="193">
        <f>ROUND(E68*F68,2)</f>
        <v>0</v>
      </c>
      <c r="H68" s="192"/>
      <c r="I68" s="193">
        <f>ROUND(E68*H68,2)</f>
        <v>0</v>
      </c>
      <c r="J68" s="192"/>
      <c r="K68" s="193">
        <f>ROUND(E68*J68,2)</f>
        <v>0</v>
      </c>
      <c r="L68" s="193">
        <v>15</v>
      </c>
      <c r="M68" s="193">
        <f>G68*(1+L68/100)</f>
        <v>0</v>
      </c>
      <c r="N68" s="193">
        <v>5.5449999999999999E-2</v>
      </c>
      <c r="O68" s="193">
        <f>ROUND(E68*N68,2)</f>
        <v>8.01</v>
      </c>
      <c r="P68" s="193">
        <v>0</v>
      </c>
      <c r="Q68" s="193">
        <f>ROUND(E68*P68,2)</f>
        <v>0</v>
      </c>
      <c r="R68" s="193" t="s">
        <v>193</v>
      </c>
      <c r="S68" s="193" t="s">
        <v>197</v>
      </c>
      <c r="T68" s="193">
        <v>0.442</v>
      </c>
      <c r="U68" s="194">
        <f>ROUND(E68*T68,2)</f>
        <v>63.86</v>
      </c>
      <c r="V68" s="193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 t="s">
        <v>129</v>
      </c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>
      <c r="A69" s="170"/>
      <c r="B69" s="180"/>
      <c r="C69" s="210" t="s">
        <v>441</v>
      </c>
      <c r="D69" s="183"/>
      <c r="E69" s="187">
        <v>144.47999999999999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4"/>
      <c r="V69" s="193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 t="s">
        <v>131</v>
      </c>
      <c r="AH69" s="169">
        <v>0</v>
      </c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>
      <c r="A70" s="170">
        <v>14</v>
      </c>
      <c r="B70" s="180" t="s">
        <v>199</v>
      </c>
      <c r="C70" s="209" t="s">
        <v>200</v>
      </c>
      <c r="D70" s="182" t="s">
        <v>157</v>
      </c>
      <c r="E70" s="186">
        <v>145.9248</v>
      </c>
      <c r="F70" s="192"/>
      <c r="G70" s="193">
        <f>ROUND(E70*F70,2)</f>
        <v>0</v>
      </c>
      <c r="H70" s="192"/>
      <c r="I70" s="193">
        <f>ROUND(E70*H70,2)</f>
        <v>0</v>
      </c>
      <c r="J70" s="192"/>
      <c r="K70" s="193">
        <f>ROUND(E70*J70,2)</f>
        <v>0</v>
      </c>
      <c r="L70" s="193">
        <v>15</v>
      </c>
      <c r="M70" s="193">
        <f>G70*(1+L70/100)</f>
        <v>0</v>
      </c>
      <c r="N70" s="193">
        <v>0.13100000000000001</v>
      </c>
      <c r="O70" s="193">
        <f>ROUND(E70*N70,2)</f>
        <v>19.12</v>
      </c>
      <c r="P70" s="193">
        <v>0</v>
      </c>
      <c r="Q70" s="193">
        <f>ROUND(E70*P70,2)</f>
        <v>0</v>
      </c>
      <c r="R70" s="193" t="s">
        <v>201</v>
      </c>
      <c r="S70" s="193" t="s">
        <v>128</v>
      </c>
      <c r="T70" s="193">
        <v>0</v>
      </c>
      <c r="U70" s="194">
        <f>ROUND(E70*T70,2)</f>
        <v>0</v>
      </c>
      <c r="V70" s="193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 t="s">
        <v>202</v>
      </c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>
      <c r="A71" s="170"/>
      <c r="B71" s="180"/>
      <c r="C71" s="210" t="s">
        <v>442</v>
      </c>
      <c r="D71" s="183"/>
      <c r="E71" s="187">
        <v>145.9248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4"/>
      <c r="V71" s="193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 t="s">
        <v>131</v>
      </c>
      <c r="AH71" s="169">
        <v>5</v>
      </c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>
      <c r="A72" s="176" t="s">
        <v>122</v>
      </c>
      <c r="B72" s="181" t="s">
        <v>76</v>
      </c>
      <c r="C72" s="211" t="s">
        <v>77</v>
      </c>
      <c r="D72" s="184"/>
      <c r="E72" s="188"/>
      <c r="F72" s="195"/>
      <c r="G72" s="195">
        <f>SUMIF(AG73:AG97,"&lt;&gt;NOR",G73:G97)</f>
        <v>0</v>
      </c>
      <c r="H72" s="195"/>
      <c r="I72" s="195">
        <f>SUM(I73:I97)</f>
        <v>0</v>
      </c>
      <c r="J72" s="195"/>
      <c r="K72" s="195">
        <f>SUM(K73:K97)</f>
        <v>0</v>
      </c>
      <c r="L72" s="195"/>
      <c r="M72" s="195">
        <f>SUM(M73:M97)</f>
        <v>0</v>
      </c>
      <c r="N72" s="195"/>
      <c r="O72" s="195">
        <f>SUM(O73:O97)</f>
        <v>0.05</v>
      </c>
      <c r="P72" s="195"/>
      <c r="Q72" s="195">
        <f>SUM(Q73:Q97)</f>
        <v>0</v>
      </c>
      <c r="R72" s="195"/>
      <c r="S72" s="195"/>
      <c r="T72" s="195"/>
      <c r="U72" s="196">
        <f>SUM(U73:U97)</f>
        <v>134.03</v>
      </c>
      <c r="V72" s="195"/>
      <c r="AG72" t="s">
        <v>123</v>
      </c>
    </row>
    <row r="73" spans="1:60" outlineLevel="1">
      <c r="A73" s="170">
        <v>15</v>
      </c>
      <c r="B73" s="180" t="s">
        <v>204</v>
      </c>
      <c r="C73" s="209" t="s">
        <v>205</v>
      </c>
      <c r="D73" s="182" t="s">
        <v>157</v>
      </c>
      <c r="E73" s="186">
        <v>53.7</v>
      </c>
      <c r="F73" s="192"/>
      <c r="G73" s="193">
        <f>ROUND(E73*F73,2)</f>
        <v>0</v>
      </c>
      <c r="H73" s="192"/>
      <c r="I73" s="193">
        <f>ROUND(E73*H73,2)</f>
        <v>0</v>
      </c>
      <c r="J73" s="192"/>
      <c r="K73" s="193">
        <f>ROUND(E73*J73,2)</f>
        <v>0</v>
      </c>
      <c r="L73" s="193">
        <v>15</v>
      </c>
      <c r="M73" s="193">
        <f>G73*(1+L73/100)</f>
        <v>0</v>
      </c>
      <c r="N73" s="193">
        <v>0</v>
      </c>
      <c r="O73" s="193">
        <f>ROUND(E73*N73,2)</f>
        <v>0</v>
      </c>
      <c r="P73" s="193">
        <v>0</v>
      </c>
      <c r="Q73" s="193">
        <f>ROUND(E73*P73,2)</f>
        <v>0</v>
      </c>
      <c r="R73" s="193" t="s">
        <v>206</v>
      </c>
      <c r="S73" s="193" t="s">
        <v>128</v>
      </c>
      <c r="T73" s="193">
        <v>9.4E-2</v>
      </c>
      <c r="U73" s="194">
        <f>ROUND(E73*T73,2)</f>
        <v>5.05</v>
      </c>
      <c r="V73" s="193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 t="s">
        <v>174</v>
      </c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>
      <c r="A74" s="170"/>
      <c r="B74" s="180"/>
      <c r="C74" s="210" t="s">
        <v>443</v>
      </c>
      <c r="D74" s="183"/>
      <c r="E74" s="187">
        <v>38.700000000000003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4"/>
      <c r="V74" s="193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 t="s">
        <v>131</v>
      </c>
      <c r="AH74" s="169">
        <v>0</v>
      </c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>
      <c r="A75" s="170"/>
      <c r="B75" s="180"/>
      <c r="C75" s="210" t="s">
        <v>444</v>
      </c>
      <c r="D75" s="183"/>
      <c r="E75" s="187">
        <v>15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4"/>
      <c r="V75" s="193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 t="s">
        <v>131</v>
      </c>
      <c r="AH75" s="169">
        <v>0</v>
      </c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ht="22.5" outlineLevel="1">
      <c r="A76" s="170">
        <v>16</v>
      </c>
      <c r="B76" s="180" t="s">
        <v>209</v>
      </c>
      <c r="C76" s="209" t="s">
        <v>210</v>
      </c>
      <c r="D76" s="182" t="s">
        <v>157</v>
      </c>
      <c r="E76" s="186">
        <v>415.4</v>
      </c>
      <c r="F76" s="192"/>
      <c r="G76" s="193">
        <f>ROUND(E76*F76,2)</f>
        <v>0</v>
      </c>
      <c r="H76" s="192"/>
      <c r="I76" s="193">
        <f>ROUND(E76*H76,2)</f>
        <v>0</v>
      </c>
      <c r="J76" s="192"/>
      <c r="K76" s="193">
        <f>ROUND(E76*J76,2)</f>
        <v>0</v>
      </c>
      <c r="L76" s="193">
        <v>15</v>
      </c>
      <c r="M76" s="193">
        <f>G76*(1+L76/100)</f>
        <v>0</v>
      </c>
      <c r="N76" s="193">
        <v>0</v>
      </c>
      <c r="O76" s="193">
        <f>ROUND(E76*N76,2)</f>
        <v>0</v>
      </c>
      <c r="P76" s="193">
        <v>0</v>
      </c>
      <c r="Q76" s="193">
        <f>ROUND(E76*P76,2)</f>
        <v>0</v>
      </c>
      <c r="R76" s="193" t="s">
        <v>211</v>
      </c>
      <c r="S76" s="193" t="s">
        <v>128</v>
      </c>
      <c r="T76" s="193">
        <v>0.123</v>
      </c>
      <c r="U76" s="194">
        <f>ROUND(E76*T76,2)</f>
        <v>51.09</v>
      </c>
      <c r="V76" s="193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 t="s">
        <v>174</v>
      </c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>
      <c r="A77" s="170"/>
      <c r="B77" s="180"/>
      <c r="C77" s="210" t="s">
        <v>445</v>
      </c>
      <c r="D77" s="183"/>
      <c r="E77" s="187">
        <v>335.4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4"/>
      <c r="V77" s="193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 t="s">
        <v>131</v>
      </c>
      <c r="AH77" s="169">
        <v>0</v>
      </c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>
      <c r="A78" s="170"/>
      <c r="B78" s="180"/>
      <c r="C78" s="210" t="s">
        <v>446</v>
      </c>
      <c r="D78" s="183"/>
      <c r="E78" s="187">
        <v>80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4"/>
      <c r="V78" s="193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 t="s">
        <v>131</v>
      </c>
      <c r="AH78" s="169">
        <v>0</v>
      </c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ht="22.5" outlineLevel="1">
      <c r="A79" s="170">
        <v>17</v>
      </c>
      <c r="B79" s="180" t="s">
        <v>214</v>
      </c>
      <c r="C79" s="209" t="s">
        <v>215</v>
      </c>
      <c r="D79" s="182" t="s">
        <v>157</v>
      </c>
      <c r="E79" s="186">
        <v>415.4</v>
      </c>
      <c r="F79" s="192"/>
      <c r="G79" s="193">
        <f>ROUND(E79*F79,2)</f>
        <v>0</v>
      </c>
      <c r="H79" s="192"/>
      <c r="I79" s="193">
        <f>ROUND(E79*H79,2)</f>
        <v>0</v>
      </c>
      <c r="J79" s="192"/>
      <c r="K79" s="193">
        <f>ROUND(E79*J79,2)</f>
        <v>0</v>
      </c>
      <c r="L79" s="193">
        <v>15</v>
      </c>
      <c r="M79" s="193">
        <f>G79*(1+L79/100)</f>
        <v>0</v>
      </c>
      <c r="N79" s="193">
        <v>0</v>
      </c>
      <c r="O79" s="193">
        <f>ROUND(E79*N79,2)</f>
        <v>0</v>
      </c>
      <c r="P79" s="193">
        <v>0</v>
      </c>
      <c r="Q79" s="193">
        <f>ROUND(E79*P79,2)</f>
        <v>0</v>
      </c>
      <c r="R79" s="193" t="s">
        <v>211</v>
      </c>
      <c r="S79" s="193" t="s">
        <v>128</v>
      </c>
      <c r="T79" s="193">
        <v>0</v>
      </c>
      <c r="U79" s="194">
        <f>ROUND(E79*T79,2)</f>
        <v>0</v>
      </c>
      <c r="V79" s="193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 t="s">
        <v>174</v>
      </c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>
      <c r="A80" s="170"/>
      <c r="B80" s="180"/>
      <c r="C80" s="210" t="s">
        <v>447</v>
      </c>
      <c r="D80" s="183"/>
      <c r="E80" s="187">
        <v>415.4</v>
      </c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4"/>
      <c r="V80" s="193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 t="s">
        <v>131</v>
      </c>
      <c r="AH80" s="169">
        <v>5</v>
      </c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ht="22.5" outlineLevel="1">
      <c r="A81" s="170">
        <v>18</v>
      </c>
      <c r="B81" s="180" t="s">
        <v>217</v>
      </c>
      <c r="C81" s="209" t="s">
        <v>218</v>
      </c>
      <c r="D81" s="182" t="s">
        <v>157</v>
      </c>
      <c r="E81" s="186">
        <v>415.4</v>
      </c>
      <c r="F81" s="192"/>
      <c r="G81" s="193">
        <f>ROUND(E81*F81,2)</f>
        <v>0</v>
      </c>
      <c r="H81" s="192"/>
      <c r="I81" s="193">
        <f>ROUND(E81*H81,2)</f>
        <v>0</v>
      </c>
      <c r="J81" s="192"/>
      <c r="K81" s="193">
        <f>ROUND(E81*J81,2)</f>
        <v>0</v>
      </c>
      <c r="L81" s="193">
        <v>15</v>
      </c>
      <c r="M81" s="193">
        <f>G81*(1+L81/100)</f>
        <v>0</v>
      </c>
      <c r="N81" s="193">
        <v>0</v>
      </c>
      <c r="O81" s="193">
        <f>ROUND(E81*N81,2)</f>
        <v>0</v>
      </c>
      <c r="P81" s="193">
        <v>0</v>
      </c>
      <c r="Q81" s="193">
        <f>ROUND(E81*P81,2)</f>
        <v>0</v>
      </c>
      <c r="R81" s="193" t="s">
        <v>211</v>
      </c>
      <c r="S81" s="193" t="s">
        <v>128</v>
      </c>
      <c r="T81" s="193">
        <v>8.8999999999999996E-2</v>
      </c>
      <c r="U81" s="194">
        <f>ROUND(E81*T81,2)</f>
        <v>36.97</v>
      </c>
      <c r="V81" s="193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 t="s">
        <v>174</v>
      </c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>
      <c r="A82" s="170"/>
      <c r="B82" s="180"/>
      <c r="C82" s="210" t="s">
        <v>447</v>
      </c>
      <c r="D82" s="183"/>
      <c r="E82" s="187">
        <v>415.4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4"/>
      <c r="V82" s="193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 t="s">
        <v>131</v>
      </c>
      <c r="AH82" s="169">
        <v>5</v>
      </c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>
      <c r="A83" s="170">
        <v>19</v>
      </c>
      <c r="B83" s="180" t="s">
        <v>219</v>
      </c>
      <c r="C83" s="209" t="s">
        <v>220</v>
      </c>
      <c r="D83" s="182" t="s">
        <v>157</v>
      </c>
      <c r="E83" s="186">
        <v>8</v>
      </c>
      <c r="F83" s="192"/>
      <c r="G83" s="193">
        <f>ROUND(E83*F83,2)</f>
        <v>0</v>
      </c>
      <c r="H83" s="192"/>
      <c r="I83" s="193">
        <f>ROUND(E83*H83,2)</f>
        <v>0</v>
      </c>
      <c r="J83" s="192"/>
      <c r="K83" s="193">
        <f>ROUND(E83*J83,2)</f>
        <v>0</v>
      </c>
      <c r="L83" s="193">
        <v>15</v>
      </c>
      <c r="M83" s="193">
        <f>G83*(1+L83/100)</f>
        <v>0</v>
      </c>
      <c r="N83" s="193">
        <v>5.9199999999999999E-3</v>
      </c>
      <c r="O83" s="193">
        <f>ROUND(E83*N83,2)</f>
        <v>0.05</v>
      </c>
      <c r="P83" s="193">
        <v>0</v>
      </c>
      <c r="Q83" s="193">
        <f>ROUND(E83*P83,2)</f>
        <v>0</v>
      </c>
      <c r="R83" s="193" t="s">
        <v>211</v>
      </c>
      <c r="S83" s="193" t="s">
        <v>128</v>
      </c>
      <c r="T83" s="193">
        <v>0.26</v>
      </c>
      <c r="U83" s="194">
        <f>ROUND(E83*T83,2)</f>
        <v>2.08</v>
      </c>
      <c r="V83" s="193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 t="s">
        <v>129</v>
      </c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>
      <c r="A84" s="170"/>
      <c r="B84" s="180"/>
      <c r="C84" s="210" t="s">
        <v>448</v>
      </c>
      <c r="D84" s="183"/>
      <c r="E84" s="187">
        <v>8</v>
      </c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4"/>
      <c r="V84" s="193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 t="s">
        <v>131</v>
      </c>
      <c r="AH84" s="169">
        <v>0</v>
      </c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>
      <c r="A85" s="170">
        <v>20</v>
      </c>
      <c r="B85" s="180" t="s">
        <v>222</v>
      </c>
      <c r="C85" s="209" t="s">
        <v>223</v>
      </c>
      <c r="D85" s="182" t="s">
        <v>157</v>
      </c>
      <c r="E85" s="186">
        <v>415.4</v>
      </c>
      <c r="F85" s="192"/>
      <c r="G85" s="193">
        <f>ROUND(E85*F85,2)</f>
        <v>0</v>
      </c>
      <c r="H85" s="192"/>
      <c r="I85" s="193">
        <f>ROUND(E85*H85,2)</f>
        <v>0</v>
      </c>
      <c r="J85" s="192"/>
      <c r="K85" s="193">
        <f>ROUND(E85*J85,2)</f>
        <v>0</v>
      </c>
      <c r="L85" s="193">
        <v>15</v>
      </c>
      <c r="M85" s="193">
        <f>G85*(1+L85/100)</f>
        <v>0</v>
      </c>
      <c r="N85" s="193">
        <v>0</v>
      </c>
      <c r="O85" s="193">
        <f>ROUND(E85*N85,2)</f>
        <v>0</v>
      </c>
      <c r="P85" s="193">
        <v>0</v>
      </c>
      <c r="Q85" s="193">
        <f>ROUND(E85*P85,2)</f>
        <v>0</v>
      </c>
      <c r="R85" s="193" t="s">
        <v>211</v>
      </c>
      <c r="S85" s="193" t="s">
        <v>128</v>
      </c>
      <c r="T85" s="193">
        <v>0.04</v>
      </c>
      <c r="U85" s="194">
        <f>ROUND(E85*T85,2)</f>
        <v>16.62</v>
      </c>
      <c r="V85" s="193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 t="s">
        <v>174</v>
      </c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>
      <c r="A86" s="170"/>
      <c r="B86" s="180"/>
      <c r="C86" s="210" t="s">
        <v>447</v>
      </c>
      <c r="D86" s="183"/>
      <c r="E86" s="187">
        <v>415.4</v>
      </c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4"/>
      <c r="V86" s="193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 t="s">
        <v>131</v>
      </c>
      <c r="AH86" s="169">
        <v>5</v>
      </c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>
      <c r="A87" s="170">
        <v>21</v>
      </c>
      <c r="B87" s="180" t="s">
        <v>224</v>
      </c>
      <c r="C87" s="209" t="s">
        <v>225</v>
      </c>
      <c r="D87" s="182" t="s">
        <v>157</v>
      </c>
      <c r="E87" s="186">
        <v>415.4</v>
      </c>
      <c r="F87" s="192"/>
      <c r="G87" s="193">
        <f>ROUND(E87*F87,2)</f>
        <v>0</v>
      </c>
      <c r="H87" s="192"/>
      <c r="I87" s="193">
        <f>ROUND(E87*H87,2)</f>
        <v>0</v>
      </c>
      <c r="J87" s="192"/>
      <c r="K87" s="193">
        <f>ROUND(E87*J87,2)</f>
        <v>0</v>
      </c>
      <c r="L87" s="193">
        <v>15</v>
      </c>
      <c r="M87" s="193">
        <f>G87*(1+L87/100)</f>
        <v>0</v>
      </c>
      <c r="N87" s="193">
        <v>0</v>
      </c>
      <c r="O87" s="193">
        <f>ROUND(E87*N87,2)</f>
        <v>0</v>
      </c>
      <c r="P87" s="193">
        <v>0</v>
      </c>
      <c r="Q87" s="193">
        <f>ROUND(E87*P87,2)</f>
        <v>0</v>
      </c>
      <c r="R87" s="193" t="s">
        <v>211</v>
      </c>
      <c r="S87" s="193" t="s">
        <v>128</v>
      </c>
      <c r="T87" s="193">
        <v>0</v>
      </c>
      <c r="U87" s="194">
        <f>ROUND(E87*T87,2)</f>
        <v>0</v>
      </c>
      <c r="V87" s="193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 t="s">
        <v>174</v>
      </c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>
      <c r="A88" s="170"/>
      <c r="B88" s="180"/>
      <c r="C88" s="210" t="s">
        <v>449</v>
      </c>
      <c r="D88" s="183"/>
      <c r="E88" s="187">
        <v>415.4</v>
      </c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4"/>
      <c r="V88" s="193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 t="s">
        <v>131</v>
      </c>
      <c r="AH88" s="169">
        <v>5</v>
      </c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>
      <c r="A89" s="170">
        <v>22</v>
      </c>
      <c r="B89" s="180" t="s">
        <v>227</v>
      </c>
      <c r="C89" s="209" t="s">
        <v>228</v>
      </c>
      <c r="D89" s="182" t="s">
        <v>157</v>
      </c>
      <c r="E89" s="186">
        <v>415.4</v>
      </c>
      <c r="F89" s="192"/>
      <c r="G89" s="193">
        <f>ROUND(E89*F89,2)</f>
        <v>0</v>
      </c>
      <c r="H89" s="192"/>
      <c r="I89" s="193">
        <f>ROUND(E89*H89,2)</f>
        <v>0</v>
      </c>
      <c r="J89" s="192"/>
      <c r="K89" s="193">
        <f>ROUND(E89*J89,2)</f>
        <v>0</v>
      </c>
      <c r="L89" s="193">
        <v>15</v>
      </c>
      <c r="M89" s="193">
        <f>G89*(1+L89/100)</f>
        <v>0</v>
      </c>
      <c r="N89" s="193">
        <v>0</v>
      </c>
      <c r="O89" s="193">
        <f>ROUND(E89*N89,2)</f>
        <v>0</v>
      </c>
      <c r="P89" s="193">
        <v>0</v>
      </c>
      <c r="Q89" s="193">
        <f>ROUND(E89*P89,2)</f>
        <v>0</v>
      </c>
      <c r="R89" s="193" t="s">
        <v>211</v>
      </c>
      <c r="S89" s="193" t="s">
        <v>128</v>
      </c>
      <c r="T89" s="193">
        <v>2.4E-2</v>
      </c>
      <c r="U89" s="194">
        <f>ROUND(E89*T89,2)</f>
        <v>9.9700000000000006</v>
      </c>
      <c r="V89" s="193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 t="s">
        <v>174</v>
      </c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>
      <c r="A90" s="170"/>
      <c r="B90" s="180"/>
      <c r="C90" s="210" t="s">
        <v>449</v>
      </c>
      <c r="D90" s="183"/>
      <c r="E90" s="187">
        <v>415.4</v>
      </c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4"/>
      <c r="V90" s="193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 t="s">
        <v>131</v>
      </c>
      <c r="AH90" s="169">
        <v>5</v>
      </c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outlineLevel="1">
      <c r="A91" s="170">
        <v>23</v>
      </c>
      <c r="B91" s="180" t="s">
        <v>229</v>
      </c>
      <c r="C91" s="209" t="s">
        <v>230</v>
      </c>
      <c r="D91" s="182" t="s">
        <v>231</v>
      </c>
      <c r="E91" s="186">
        <v>35.799999999999997</v>
      </c>
      <c r="F91" s="192"/>
      <c r="G91" s="193">
        <f>ROUND(E91*F91,2)</f>
        <v>0</v>
      </c>
      <c r="H91" s="192"/>
      <c r="I91" s="193">
        <f>ROUND(E91*H91,2)</f>
        <v>0</v>
      </c>
      <c r="J91" s="192"/>
      <c r="K91" s="193">
        <f>ROUND(E91*J91,2)</f>
        <v>0</v>
      </c>
      <c r="L91" s="193">
        <v>15</v>
      </c>
      <c r="M91" s="193">
        <f>G91*(1+L91/100)</f>
        <v>0</v>
      </c>
      <c r="N91" s="193">
        <v>0</v>
      </c>
      <c r="O91" s="193">
        <f>ROUND(E91*N91,2)</f>
        <v>0</v>
      </c>
      <c r="P91" s="193">
        <v>0</v>
      </c>
      <c r="Q91" s="193">
        <f>ROUND(E91*P91,2)</f>
        <v>0</v>
      </c>
      <c r="R91" s="193" t="s">
        <v>211</v>
      </c>
      <c r="S91" s="193" t="s">
        <v>128</v>
      </c>
      <c r="T91" s="193">
        <v>0.20300000000000001</v>
      </c>
      <c r="U91" s="194">
        <f>ROUND(E91*T91,2)</f>
        <v>7.27</v>
      </c>
      <c r="V91" s="193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 t="s">
        <v>174</v>
      </c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>
      <c r="A92" s="170"/>
      <c r="B92" s="180"/>
      <c r="C92" s="210" t="s">
        <v>450</v>
      </c>
      <c r="D92" s="183"/>
      <c r="E92" s="187">
        <v>25.8</v>
      </c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4"/>
      <c r="V92" s="193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 t="s">
        <v>131</v>
      </c>
      <c r="AH92" s="169">
        <v>0</v>
      </c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>
      <c r="A93" s="170"/>
      <c r="B93" s="180"/>
      <c r="C93" s="210" t="s">
        <v>451</v>
      </c>
      <c r="D93" s="183"/>
      <c r="E93" s="187">
        <v>10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4"/>
      <c r="V93" s="193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 t="s">
        <v>131</v>
      </c>
      <c r="AH93" s="169">
        <v>0</v>
      </c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>
      <c r="A94" s="170">
        <v>24</v>
      </c>
      <c r="B94" s="180" t="s">
        <v>233</v>
      </c>
      <c r="C94" s="209" t="s">
        <v>234</v>
      </c>
      <c r="D94" s="182" t="s">
        <v>231</v>
      </c>
      <c r="E94" s="186">
        <v>35.799999999999997</v>
      </c>
      <c r="F94" s="192"/>
      <c r="G94" s="193">
        <f>ROUND(E94*F94,2)</f>
        <v>0</v>
      </c>
      <c r="H94" s="192"/>
      <c r="I94" s="193">
        <f>ROUND(E94*H94,2)</f>
        <v>0</v>
      </c>
      <c r="J94" s="192"/>
      <c r="K94" s="193">
        <f>ROUND(E94*J94,2)</f>
        <v>0</v>
      </c>
      <c r="L94" s="193">
        <v>15</v>
      </c>
      <c r="M94" s="193">
        <f>G94*(1+L94/100)</f>
        <v>0</v>
      </c>
      <c r="N94" s="193">
        <v>0</v>
      </c>
      <c r="O94" s="193">
        <f>ROUND(E94*N94,2)</f>
        <v>0</v>
      </c>
      <c r="P94" s="193">
        <v>0</v>
      </c>
      <c r="Q94" s="193">
        <f>ROUND(E94*P94,2)</f>
        <v>0</v>
      </c>
      <c r="R94" s="193" t="s">
        <v>211</v>
      </c>
      <c r="S94" s="193" t="s">
        <v>128</v>
      </c>
      <c r="T94" s="193">
        <v>8.0000000000000002E-3</v>
      </c>
      <c r="U94" s="194">
        <f>ROUND(E94*T94,2)</f>
        <v>0.28999999999999998</v>
      </c>
      <c r="V94" s="193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 t="s">
        <v>174</v>
      </c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>
      <c r="A95" s="170"/>
      <c r="B95" s="180"/>
      <c r="C95" s="210" t="s">
        <v>452</v>
      </c>
      <c r="D95" s="183"/>
      <c r="E95" s="187">
        <v>35.799999999999997</v>
      </c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4"/>
      <c r="V95" s="193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 t="s">
        <v>131</v>
      </c>
      <c r="AH95" s="169">
        <v>5</v>
      </c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>
      <c r="A96" s="170">
        <v>25</v>
      </c>
      <c r="B96" s="180" t="s">
        <v>236</v>
      </c>
      <c r="C96" s="209" t="s">
        <v>237</v>
      </c>
      <c r="D96" s="182" t="s">
        <v>231</v>
      </c>
      <c r="E96" s="186">
        <v>35.799999999999997</v>
      </c>
      <c r="F96" s="192"/>
      <c r="G96" s="193">
        <f>ROUND(E96*F96,2)</f>
        <v>0</v>
      </c>
      <c r="H96" s="192"/>
      <c r="I96" s="193">
        <f>ROUND(E96*H96,2)</f>
        <v>0</v>
      </c>
      <c r="J96" s="192"/>
      <c r="K96" s="193">
        <f>ROUND(E96*J96,2)</f>
        <v>0</v>
      </c>
      <c r="L96" s="193">
        <v>15</v>
      </c>
      <c r="M96" s="193">
        <f>G96*(1+L96/100)</f>
        <v>0</v>
      </c>
      <c r="N96" s="193">
        <v>0</v>
      </c>
      <c r="O96" s="193">
        <f>ROUND(E96*N96,2)</f>
        <v>0</v>
      </c>
      <c r="P96" s="193">
        <v>0</v>
      </c>
      <c r="Q96" s="193">
        <f>ROUND(E96*P96,2)</f>
        <v>0</v>
      </c>
      <c r="R96" s="193" t="s">
        <v>211</v>
      </c>
      <c r="S96" s="193" t="s">
        <v>128</v>
      </c>
      <c r="T96" s="193">
        <v>0.13100000000000001</v>
      </c>
      <c r="U96" s="194">
        <f>ROUND(E96*T96,2)</f>
        <v>4.6900000000000004</v>
      </c>
      <c r="V96" s="193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 t="s">
        <v>174</v>
      </c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>
      <c r="A97" s="170"/>
      <c r="B97" s="180"/>
      <c r="C97" s="210" t="s">
        <v>452</v>
      </c>
      <c r="D97" s="183"/>
      <c r="E97" s="187">
        <v>35.799999999999997</v>
      </c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4"/>
      <c r="V97" s="193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 t="s">
        <v>131</v>
      </c>
      <c r="AH97" s="169">
        <v>5</v>
      </c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25.5">
      <c r="A98" s="176" t="s">
        <v>122</v>
      </c>
      <c r="B98" s="181" t="s">
        <v>78</v>
      </c>
      <c r="C98" s="211" t="s">
        <v>79</v>
      </c>
      <c r="D98" s="184"/>
      <c r="E98" s="188"/>
      <c r="F98" s="195"/>
      <c r="G98" s="195">
        <f>SUMIF(AG99:AG101,"&lt;&gt;NOR",G99:G101)</f>
        <v>0</v>
      </c>
      <c r="H98" s="195"/>
      <c r="I98" s="195">
        <f>SUM(I99:I101)</f>
        <v>0</v>
      </c>
      <c r="J98" s="195"/>
      <c r="K98" s="195">
        <f>SUM(K99:K101)</f>
        <v>0</v>
      </c>
      <c r="L98" s="195"/>
      <c r="M98" s="195">
        <f>SUM(M99:M101)</f>
        <v>0</v>
      </c>
      <c r="N98" s="195"/>
      <c r="O98" s="195">
        <f>SUM(O99:O101)</f>
        <v>0</v>
      </c>
      <c r="P98" s="195"/>
      <c r="Q98" s="195">
        <f>SUM(Q99:Q101)</f>
        <v>0</v>
      </c>
      <c r="R98" s="195"/>
      <c r="S98" s="195"/>
      <c r="T98" s="195"/>
      <c r="U98" s="196">
        <f>SUM(U99:U101)</f>
        <v>0</v>
      </c>
      <c r="V98" s="195"/>
      <c r="AG98" t="s">
        <v>123</v>
      </c>
    </row>
    <row r="99" spans="1:60" ht="22.5" outlineLevel="1">
      <c r="A99" s="170">
        <v>26</v>
      </c>
      <c r="B99" s="180" t="s">
        <v>238</v>
      </c>
      <c r="C99" s="209" t="s">
        <v>239</v>
      </c>
      <c r="D99" s="182" t="s">
        <v>240</v>
      </c>
      <c r="E99" s="186">
        <v>1</v>
      </c>
      <c r="F99" s="192"/>
      <c r="G99" s="193">
        <f>ROUND(E99*F99,2)</f>
        <v>0</v>
      </c>
      <c r="H99" s="192"/>
      <c r="I99" s="193">
        <f>ROUND(E99*H99,2)</f>
        <v>0</v>
      </c>
      <c r="J99" s="192"/>
      <c r="K99" s="193">
        <f>ROUND(E99*J99,2)</f>
        <v>0</v>
      </c>
      <c r="L99" s="193">
        <v>15</v>
      </c>
      <c r="M99" s="193">
        <f>G99*(1+L99/100)</f>
        <v>0</v>
      </c>
      <c r="N99" s="193">
        <v>0</v>
      </c>
      <c r="O99" s="193">
        <f>ROUND(E99*N99,2)</f>
        <v>0</v>
      </c>
      <c r="P99" s="193">
        <v>0</v>
      </c>
      <c r="Q99" s="193">
        <f>ROUND(E99*P99,2)</f>
        <v>0</v>
      </c>
      <c r="R99" s="193"/>
      <c r="S99" s="193" t="s">
        <v>241</v>
      </c>
      <c r="T99" s="193">
        <v>0</v>
      </c>
      <c r="U99" s="194">
        <f>ROUND(E99*T99,2)</f>
        <v>0</v>
      </c>
      <c r="V99" s="193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 t="s">
        <v>129</v>
      </c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outlineLevel="1">
      <c r="A100" s="170">
        <v>27</v>
      </c>
      <c r="B100" s="180" t="s">
        <v>242</v>
      </c>
      <c r="C100" s="209" t="s">
        <v>243</v>
      </c>
      <c r="D100" s="182" t="s">
        <v>240</v>
      </c>
      <c r="E100" s="186">
        <v>1</v>
      </c>
      <c r="F100" s="192"/>
      <c r="G100" s="193">
        <f>ROUND(E100*F100,2)</f>
        <v>0</v>
      </c>
      <c r="H100" s="192"/>
      <c r="I100" s="193">
        <f>ROUND(E100*H100,2)</f>
        <v>0</v>
      </c>
      <c r="J100" s="192"/>
      <c r="K100" s="193">
        <f>ROUND(E100*J100,2)</f>
        <v>0</v>
      </c>
      <c r="L100" s="193">
        <v>15</v>
      </c>
      <c r="M100" s="193">
        <f>G100*(1+L100/100)</f>
        <v>0</v>
      </c>
      <c r="N100" s="193">
        <v>0</v>
      </c>
      <c r="O100" s="193">
        <f>ROUND(E100*N100,2)</f>
        <v>0</v>
      </c>
      <c r="P100" s="193">
        <v>0</v>
      </c>
      <c r="Q100" s="193">
        <f>ROUND(E100*P100,2)</f>
        <v>0</v>
      </c>
      <c r="R100" s="193"/>
      <c r="S100" s="193" t="s">
        <v>241</v>
      </c>
      <c r="T100" s="193">
        <v>0</v>
      </c>
      <c r="U100" s="194">
        <f>ROUND(E100*T100,2)</f>
        <v>0</v>
      </c>
      <c r="V100" s="193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 t="s">
        <v>129</v>
      </c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>
      <c r="A101" s="170">
        <v>28</v>
      </c>
      <c r="B101" s="180" t="s">
        <v>244</v>
      </c>
      <c r="C101" s="209" t="s">
        <v>245</v>
      </c>
      <c r="D101" s="182" t="s">
        <v>240</v>
      </c>
      <c r="E101" s="186">
        <v>1</v>
      </c>
      <c r="F101" s="192"/>
      <c r="G101" s="193">
        <f>ROUND(E101*F101,2)</f>
        <v>0</v>
      </c>
      <c r="H101" s="192"/>
      <c r="I101" s="193">
        <f>ROUND(E101*H101,2)</f>
        <v>0</v>
      </c>
      <c r="J101" s="192"/>
      <c r="K101" s="193">
        <f>ROUND(E101*J101,2)</f>
        <v>0</v>
      </c>
      <c r="L101" s="193">
        <v>15</v>
      </c>
      <c r="M101" s="193">
        <f>G101*(1+L101/100)</f>
        <v>0</v>
      </c>
      <c r="N101" s="193">
        <v>0</v>
      </c>
      <c r="O101" s="193">
        <f>ROUND(E101*N101,2)</f>
        <v>0</v>
      </c>
      <c r="P101" s="193">
        <v>0</v>
      </c>
      <c r="Q101" s="193">
        <f>ROUND(E101*P101,2)</f>
        <v>0</v>
      </c>
      <c r="R101" s="193"/>
      <c r="S101" s="193" t="s">
        <v>241</v>
      </c>
      <c r="T101" s="193">
        <v>0</v>
      </c>
      <c r="U101" s="194">
        <f>ROUND(E101*T101,2)</f>
        <v>0</v>
      </c>
      <c r="V101" s="193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 t="s">
        <v>129</v>
      </c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>
      <c r="A102" s="176" t="s">
        <v>122</v>
      </c>
      <c r="B102" s="181" t="s">
        <v>80</v>
      </c>
      <c r="C102" s="211" t="s">
        <v>81</v>
      </c>
      <c r="D102" s="184"/>
      <c r="E102" s="188"/>
      <c r="F102" s="195"/>
      <c r="G102" s="195">
        <f>SUMIF(AG103:AG137,"&lt;&gt;NOR",G103:G137)</f>
        <v>0</v>
      </c>
      <c r="H102" s="195"/>
      <c r="I102" s="195">
        <f>SUM(I103:I137)</f>
        <v>0</v>
      </c>
      <c r="J102" s="195"/>
      <c r="K102" s="195">
        <f>SUM(K103:K137)</f>
        <v>0</v>
      </c>
      <c r="L102" s="195"/>
      <c r="M102" s="195">
        <f>SUM(M103:M137)</f>
        <v>0</v>
      </c>
      <c r="N102" s="195"/>
      <c r="O102" s="195">
        <f>SUM(O103:O137)</f>
        <v>0.19</v>
      </c>
      <c r="P102" s="195"/>
      <c r="Q102" s="195">
        <f>SUM(Q103:Q137)</f>
        <v>65.059999999999988</v>
      </c>
      <c r="R102" s="195"/>
      <c r="S102" s="195"/>
      <c r="T102" s="195"/>
      <c r="U102" s="196">
        <f>SUM(U103:U137)</f>
        <v>643.04</v>
      </c>
      <c r="V102" s="195"/>
      <c r="AG102" t="s">
        <v>123</v>
      </c>
    </row>
    <row r="103" spans="1:60" outlineLevel="1">
      <c r="A103" s="170">
        <v>29</v>
      </c>
      <c r="B103" s="180" t="s">
        <v>250</v>
      </c>
      <c r="C103" s="209" t="s">
        <v>251</v>
      </c>
      <c r="D103" s="182" t="s">
        <v>157</v>
      </c>
      <c r="E103" s="186">
        <v>86.015000000000001</v>
      </c>
      <c r="F103" s="192"/>
      <c r="G103" s="193">
        <f>ROUND(E103*F103,2)</f>
        <v>0</v>
      </c>
      <c r="H103" s="192"/>
      <c r="I103" s="193">
        <f>ROUND(E103*H103,2)</f>
        <v>0</v>
      </c>
      <c r="J103" s="192"/>
      <c r="K103" s="193">
        <f>ROUND(E103*J103,2)</f>
        <v>0</v>
      </c>
      <c r="L103" s="193">
        <v>15</v>
      </c>
      <c r="M103" s="193">
        <f>G103*(1+L103/100)</f>
        <v>0</v>
      </c>
      <c r="N103" s="193">
        <v>2.1900000000000001E-3</v>
      </c>
      <c r="O103" s="193">
        <f>ROUND(E103*N103,2)</f>
        <v>0.19</v>
      </c>
      <c r="P103" s="193">
        <v>7.4999999999999997E-2</v>
      </c>
      <c r="Q103" s="193">
        <f>ROUND(E103*P103,2)</f>
        <v>6.45</v>
      </c>
      <c r="R103" s="193" t="s">
        <v>248</v>
      </c>
      <c r="S103" s="193" t="s">
        <v>128</v>
      </c>
      <c r="T103" s="193">
        <v>0.95499999999999996</v>
      </c>
      <c r="U103" s="194">
        <f>ROUND(E103*T103,2)</f>
        <v>82.14</v>
      </c>
      <c r="V103" s="193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 t="s">
        <v>129</v>
      </c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ht="33.75" outlineLevel="1">
      <c r="A104" s="170"/>
      <c r="B104" s="180"/>
      <c r="C104" s="210" t="s">
        <v>453</v>
      </c>
      <c r="D104" s="183"/>
      <c r="E104" s="187">
        <v>75.825000000000003</v>
      </c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4"/>
      <c r="V104" s="193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 t="s">
        <v>131</v>
      </c>
      <c r="AH104" s="169">
        <v>0</v>
      </c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>
      <c r="A105" s="170"/>
      <c r="B105" s="180"/>
      <c r="C105" s="210" t="s">
        <v>454</v>
      </c>
      <c r="D105" s="183"/>
      <c r="E105" s="187">
        <v>10.19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4"/>
      <c r="V105" s="193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 t="s">
        <v>131</v>
      </c>
      <c r="AH105" s="169">
        <v>0</v>
      </c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>
      <c r="A106" s="170">
        <v>30</v>
      </c>
      <c r="B106" s="180" t="s">
        <v>253</v>
      </c>
      <c r="C106" s="209" t="s">
        <v>254</v>
      </c>
      <c r="D106" s="182" t="s">
        <v>231</v>
      </c>
      <c r="E106" s="186">
        <v>50.16</v>
      </c>
      <c r="F106" s="192"/>
      <c r="G106" s="193">
        <f>ROUND(E106*F106,2)</f>
        <v>0</v>
      </c>
      <c r="H106" s="192"/>
      <c r="I106" s="193">
        <f>ROUND(E106*H106,2)</f>
        <v>0</v>
      </c>
      <c r="J106" s="192"/>
      <c r="K106" s="193">
        <f>ROUND(E106*J106,2)</f>
        <v>0</v>
      </c>
      <c r="L106" s="193">
        <v>15</v>
      </c>
      <c r="M106" s="193">
        <f>G106*(1+L106/100)</f>
        <v>0</v>
      </c>
      <c r="N106" s="193">
        <v>0</v>
      </c>
      <c r="O106" s="193">
        <f>ROUND(E106*N106,2)</f>
        <v>0</v>
      </c>
      <c r="P106" s="193">
        <v>1.507E-2</v>
      </c>
      <c r="Q106" s="193">
        <f>ROUND(E106*P106,2)</f>
        <v>0.76</v>
      </c>
      <c r="R106" s="193" t="s">
        <v>248</v>
      </c>
      <c r="S106" s="193" t="s">
        <v>128</v>
      </c>
      <c r="T106" s="193">
        <v>0.11</v>
      </c>
      <c r="U106" s="194">
        <f>ROUND(E106*T106,2)</f>
        <v>5.52</v>
      </c>
      <c r="V106" s="193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 t="s">
        <v>174</v>
      </c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ht="22.5" outlineLevel="1">
      <c r="A107" s="170"/>
      <c r="B107" s="180"/>
      <c r="C107" s="210" t="s">
        <v>455</v>
      </c>
      <c r="D107" s="183"/>
      <c r="E107" s="187">
        <v>50.16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4"/>
      <c r="V107" s="193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 t="s">
        <v>131</v>
      </c>
      <c r="AH107" s="169">
        <v>0</v>
      </c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outlineLevel="1">
      <c r="A108" s="170">
        <v>31</v>
      </c>
      <c r="B108" s="180" t="s">
        <v>256</v>
      </c>
      <c r="C108" s="209" t="s">
        <v>257</v>
      </c>
      <c r="D108" s="182" t="s">
        <v>157</v>
      </c>
      <c r="E108" s="186">
        <v>312.16000000000003</v>
      </c>
      <c r="F108" s="192"/>
      <c r="G108" s="193">
        <f>ROUND(E108*F108,2)</f>
        <v>0</v>
      </c>
      <c r="H108" s="192"/>
      <c r="I108" s="193">
        <f>ROUND(E108*H108,2)</f>
        <v>0</v>
      </c>
      <c r="J108" s="192"/>
      <c r="K108" s="193">
        <f>ROUND(E108*J108,2)</f>
        <v>0</v>
      </c>
      <c r="L108" s="193">
        <v>15</v>
      </c>
      <c r="M108" s="193">
        <f>G108*(1+L108/100)</f>
        <v>0</v>
      </c>
      <c r="N108" s="193">
        <v>0</v>
      </c>
      <c r="O108" s="193">
        <f>ROUND(E108*N108,2)</f>
        <v>0</v>
      </c>
      <c r="P108" s="193">
        <v>0.05</v>
      </c>
      <c r="Q108" s="193">
        <f>ROUND(E108*P108,2)</f>
        <v>15.61</v>
      </c>
      <c r="R108" s="193" t="s">
        <v>248</v>
      </c>
      <c r="S108" s="193" t="s">
        <v>128</v>
      </c>
      <c r="T108" s="193">
        <v>0.33</v>
      </c>
      <c r="U108" s="194">
        <f>ROUND(E108*T108,2)</f>
        <v>103.01</v>
      </c>
      <c r="V108" s="193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 t="s">
        <v>129</v>
      </c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>
      <c r="A109" s="170"/>
      <c r="B109" s="180"/>
      <c r="C109" s="210" t="s">
        <v>456</v>
      </c>
      <c r="D109" s="183"/>
      <c r="E109" s="187">
        <v>312.16000000000003</v>
      </c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4"/>
      <c r="V109" s="193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 t="s">
        <v>131</v>
      </c>
      <c r="AH109" s="169">
        <v>0</v>
      </c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>
      <c r="A110" s="170">
        <v>32</v>
      </c>
      <c r="B110" s="180" t="s">
        <v>259</v>
      </c>
      <c r="C110" s="209" t="s">
        <v>260</v>
      </c>
      <c r="D110" s="182" t="s">
        <v>157</v>
      </c>
      <c r="E110" s="186">
        <v>730.58699999999999</v>
      </c>
      <c r="F110" s="192"/>
      <c r="G110" s="193">
        <f>ROUND(E110*F110,2)</f>
        <v>0</v>
      </c>
      <c r="H110" s="192"/>
      <c r="I110" s="193">
        <f>ROUND(E110*H110,2)</f>
        <v>0</v>
      </c>
      <c r="J110" s="192"/>
      <c r="K110" s="193">
        <f>ROUND(E110*J110,2)</f>
        <v>0</v>
      </c>
      <c r="L110" s="193">
        <v>15</v>
      </c>
      <c r="M110" s="193">
        <f>G110*(1+L110/100)</f>
        <v>0</v>
      </c>
      <c r="N110" s="193">
        <v>0</v>
      </c>
      <c r="O110" s="193">
        <f>ROUND(E110*N110,2)</f>
        <v>0</v>
      </c>
      <c r="P110" s="193">
        <v>4.5999999999999999E-2</v>
      </c>
      <c r="Q110" s="193">
        <f>ROUND(E110*P110,2)</f>
        <v>33.61</v>
      </c>
      <c r="R110" s="193" t="s">
        <v>248</v>
      </c>
      <c r="S110" s="193" t="s">
        <v>128</v>
      </c>
      <c r="T110" s="193">
        <v>0.26</v>
      </c>
      <c r="U110" s="194">
        <f>ROUND(E110*T110,2)</f>
        <v>189.95</v>
      </c>
      <c r="V110" s="193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 t="s">
        <v>129</v>
      </c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outlineLevel="1">
      <c r="A111" s="170"/>
      <c r="B111" s="180"/>
      <c r="C111" s="210" t="s">
        <v>261</v>
      </c>
      <c r="D111" s="183"/>
      <c r="E111" s="187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4"/>
      <c r="V111" s="193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 t="s">
        <v>131</v>
      </c>
      <c r="AH111" s="169">
        <v>0</v>
      </c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ht="33.75" outlineLevel="1">
      <c r="A112" s="170"/>
      <c r="B112" s="180"/>
      <c r="C112" s="210" t="s">
        <v>457</v>
      </c>
      <c r="D112" s="183"/>
      <c r="E112" s="187">
        <v>919.85599999999999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4"/>
      <c r="V112" s="193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 t="s">
        <v>131</v>
      </c>
      <c r="AH112" s="169">
        <v>0</v>
      </c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ht="33.75" outlineLevel="1">
      <c r="A113" s="170"/>
      <c r="B113" s="180"/>
      <c r="C113" s="210" t="s">
        <v>458</v>
      </c>
      <c r="D113" s="183"/>
      <c r="E113" s="187">
        <v>-100.249</v>
      </c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4"/>
      <c r="V113" s="193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 t="s">
        <v>131</v>
      </c>
      <c r="AH113" s="169">
        <v>0</v>
      </c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ht="33.75" outlineLevel="1">
      <c r="A114" s="170"/>
      <c r="B114" s="180"/>
      <c r="C114" s="210" t="s">
        <v>459</v>
      </c>
      <c r="D114" s="183"/>
      <c r="E114" s="187">
        <v>-89.02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4"/>
      <c r="V114" s="193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 t="s">
        <v>131</v>
      </c>
      <c r="AH114" s="169">
        <v>0</v>
      </c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outlineLevel="1">
      <c r="A115" s="170">
        <v>33</v>
      </c>
      <c r="B115" s="180" t="s">
        <v>265</v>
      </c>
      <c r="C115" s="209" t="s">
        <v>266</v>
      </c>
      <c r="D115" s="182" t="s">
        <v>157</v>
      </c>
      <c r="E115" s="186">
        <v>145.0735</v>
      </c>
      <c r="F115" s="192"/>
      <c r="G115" s="193">
        <f>ROUND(E115*F115,2)</f>
        <v>0</v>
      </c>
      <c r="H115" s="192"/>
      <c r="I115" s="193">
        <f>ROUND(E115*H115,2)</f>
        <v>0</v>
      </c>
      <c r="J115" s="192"/>
      <c r="K115" s="193">
        <f>ROUND(E115*J115,2)</f>
        <v>0</v>
      </c>
      <c r="L115" s="193">
        <v>15</v>
      </c>
      <c r="M115" s="193">
        <f>G115*(1+L115/100)</f>
        <v>0</v>
      </c>
      <c r="N115" s="193">
        <v>0</v>
      </c>
      <c r="O115" s="193">
        <f>ROUND(E115*N115,2)</f>
        <v>0</v>
      </c>
      <c r="P115" s="193">
        <v>5.8999999999999997E-2</v>
      </c>
      <c r="Q115" s="193">
        <f>ROUND(E115*P115,2)</f>
        <v>8.56</v>
      </c>
      <c r="R115" s="193" t="s">
        <v>248</v>
      </c>
      <c r="S115" s="193" t="s">
        <v>128</v>
      </c>
      <c r="T115" s="193">
        <v>0.2</v>
      </c>
      <c r="U115" s="194">
        <f>ROUND(E115*T115,2)</f>
        <v>29.01</v>
      </c>
      <c r="V115" s="193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 t="s">
        <v>129</v>
      </c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>
      <c r="A116" s="170"/>
      <c r="B116" s="180"/>
      <c r="C116" s="210" t="s">
        <v>159</v>
      </c>
      <c r="D116" s="183"/>
      <c r="E116" s="187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4"/>
      <c r="V116" s="193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 t="s">
        <v>131</v>
      </c>
      <c r="AH116" s="169">
        <v>0</v>
      </c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>
      <c r="A117" s="170"/>
      <c r="B117" s="180"/>
      <c r="C117" s="210" t="s">
        <v>160</v>
      </c>
      <c r="D117" s="183"/>
      <c r="E117" s="187">
        <v>10.868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4"/>
      <c r="V117" s="193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 t="s">
        <v>131</v>
      </c>
      <c r="AH117" s="169">
        <v>0</v>
      </c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>
      <c r="A118" s="170"/>
      <c r="B118" s="180"/>
      <c r="C118" s="210" t="s">
        <v>409</v>
      </c>
      <c r="D118" s="183"/>
      <c r="E118" s="187">
        <v>5.5575000000000001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4"/>
      <c r="V118" s="193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 t="s">
        <v>131</v>
      </c>
      <c r="AH118" s="169">
        <v>0</v>
      </c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>
      <c r="A119" s="170"/>
      <c r="B119" s="180"/>
      <c r="C119" s="210" t="s">
        <v>410</v>
      </c>
      <c r="D119" s="183"/>
      <c r="E119" s="187">
        <v>10.8225</v>
      </c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4"/>
      <c r="V119" s="193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 t="s">
        <v>131</v>
      </c>
      <c r="AH119" s="169">
        <v>0</v>
      </c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>
      <c r="A120" s="170"/>
      <c r="B120" s="180"/>
      <c r="C120" s="210" t="s">
        <v>411</v>
      </c>
      <c r="D120" s="183"/>
      <c r="E120" s="187">
        <v>26.571999999999999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4"/>
      <c r="V120" s="193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 t="s">
        <v>131</v>
      </c>
      <c r="AH120" s="169">
        <v>0</v>
      </c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>
      <c r="A121" s="170"/>
      <c r="B121" s="180"/>
      <c r="C121" s="210" t="s">
        <v>412</v>
      </c>
      <c r="D121" s="183"/>
      <c r="E121" s="187">
        <v>3.4319999999999999</v>
      </c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4"/>
      <c r="V121" s="193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 t="s">
        <v>131</v>
      </c>
      <c r="AH121" s="169">
        <v>0</v>
      </c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>
      <c r="A122" s="170"/>
      <c r="B122" s="180"/>
      <c r="C122" s="210" t="s">
        <v>413</v>
      </c>
      <c r="D122" s="183"/>
      <c r="E122" s="187">
        <v>15.015000000000001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4"/>
      <c r="V122" s="193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 t="s">
        <v>131</v>
      </c>
      <c r="AH122" s="169">
        <v>0</v>
      </c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>
      <c r="A123" s="170"/>
      <c r="B123" s="180"/>
      <c r="C123" s="210" t="s">
        <v>414</v>
      </c>
      <c r="D123" s="183"/>
      <c r="E123" s="187">
        <v>14.3325</v>
      </c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4"/>
      <c r="V123" s="193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 t="s">
        <v>131</v>
      </c>
      <c r="AH123" s="169">
        <v>0</v>
      </c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>
      <c r="A124" s="170"/>
      <c r="B124" s="180"/>
      <c r="C124" s="210" t="s">
        <v>415</v>
      </c>
      <c r="D124" s="183"/>
      <c r="E124" s="187">
        <v>3.4449999999999998</v>
      </c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4"/>
      <c r="V124" s="193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 t="s">
        <v>131</v>
      </c>
      <c r="AH124" s="169">
        <v>0</v>
      </c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>
      <c r="A125" s="170"/>
      <c r="B125" s="180"/>
      <c r="C125" s="210" t="s">
        <v>416</v>
      </c>
      <c r="D125" s="183"/>
      <c r="E125" s="187">
        <v>14.69</v>
      </c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4"/>
      <c r="V125" s="193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 t="s">
        <v>131</v>
      </c>
      <c r="AH125" s="169">
        <v>0</v>
      </c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outlineLevel="1">
      <c r="A126" s="170"/>
      <c r="B126" s="180"/>
      <c r="C126" s="210" t="s">
        <v>417</v>
      </c>
      <c r="D126" s="183"/>
      <c r="E126" s="187">
        <v>4.7125000000000004</v>
      </c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4"/>
      <c r="V126" s="193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 t="s">
        <v>131</v>
      </c>
      <c r="AH126" s="169">
        <v>0</v>
      </c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outlineLevel="1">
      <c r="A127" s="170"/>
      <c r="B127" s="180"/>
      <c r="C127" s="210" t="s">
        <v>418</v>
      </c>
      <c r="D127" s="183"/>
      <c r="E127" s="187">
        <v>6.1425000000000001</v>
      </c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4"/>
      <c r="V127" s="193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 t="s">
        <v>131</v>
      </c>
      <c r="AH127" s="169">
        <v>0</v>
      </c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>
      <c r="A128" s="170"/>
      <c r="B128" s="180"/>
      <c r="C128" s="210" t="s">
        <v>419</v>
      </c>
      <c r="D128" s="183"/>
      <c r="E128" s="187">
        <v>4.16</v>
      </c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4"/>
      <c r="V128" s="193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 t="s">
        <v>131</v>
      </c>
      <c r="AH128" s="169">
        <v>0</v>
      </c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outlineLevel="1">
      <c r="A129" s="170"/>
      <c r="B129" s="180"/>
      <c r="C129" s="210" t="s">
        <v>420</v>
      </c>
      <c r="D129" s="183"/>
      <c r="E129" s="187">
        <v>3.2890000000000001</v>
      </c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4"/>
      <c r="V129" s="193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 t="s">
        <v>131</v>
      </c>
      <c r="AH129" s="169">
        <v>0</v>
      </c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>
      <c r="A130" s="170"/>
      <c r="B130" s="180"/>
      <c r="C130" s="210" t="s">
        <v>421</v>
      </c>
      <c r="D130" s="183"/>
      <c r="E130" s="187">
        <v>15.925000000000001</v>
      </c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4"/>
      <c r="V130" s="193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 t="s">
        <v>131</v>
      </c>
      <c r="AH130" s="169">
        <v>0</v>
      </c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outlineLevel="1">
      <c r="A131" s="170"/>
      <c r="B131" s="180"/>
      <c r="C131" s="210" t="s">
        <v>422</v>
      </c>
      <c r="D131" s="183"/>
      <c r="E131" s="187">
        <v>2.6</v>
      </c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4"/>
      <c r="V131" s="193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 t="s">
        <v>131</v>
      </c>
      <c r="AH131" s="169">
        <v>0</v>
      </c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outlineLevel="1">
      <c r="A132" s="170"/>
      <c r="B132" s="180"/>
      <c r="C132" s="210" t="s">
        <v>423</v>
      </c>
      <c r="D132" s="183"/>
      <c r="E132" s="187">
        <v>3.51</v>
      </c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4"/>
      <c r="V132" s="193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/>
      <c r="AG132" s="169" t="s">
        <v>131</v>
      </c>
      <c r="AH132" s="169">
        <v>0</v>
      </c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>
      <c r="A133" s="170">
        <v>34</v>
      </c>
      <c r="B133" s="180" t="s">
        <v>267</v>
      </c>
      <c r="C133" s="209" t="s">
        <v>268</v>
      </c>
      <c r="D133" s="182" t="s">
        <v>157</v>
      </c>
      <c r="E133" s="186">
        <v>1042.7470000000001</v>
      </c>
      <c r="F133" s="192"/>
      <c r="G133" s="193">
        <f>ROUND(E133*F133,2)</f>
        <v>0</v>
      </c>
      <c r="H133" s="192"/>
      <c r="I133" s="193">
        <f>ROUND(E133*H133,2)</f>
        <v>0</v>
      </c>
      <c r="J133" s="192"/>
      <c r="K133" s="193">
        <f>ROUND(E133*J133,2)</f>
        <v>0</v>
      </c>
      <c r="L133" s="193">
        <v>15</v>
      </c>
      <c r="M133" s="193">
        <f>G133*(1+L133/100)</f>
        <v>0</v>
      </c>
      <c r="N133" s="193">
        <v>0</v>
      </c>
      <c r="O133" s="193">
        <f>ROUND(E133*N133,2)</f>
        <v>0</v>
      </c>
      <c r="P133" s="193">
        <v>0</v>
      </c>
      <c r="Q133" s="193">
        <f>ROUND(E133*P133,2)</f>
        <v>0</v>
      </c>
      <c r="R133" s="193" t="s">
        <v>248</v>
      </c>
      <c r="S133" s="193" t="s">
        <v>128</v>
      </c>
      <c r="T133" s="193">
        <v>0.22</v>
      </c>
      <c r="U133" s="194">
        <f>ROUND(E133*T133,2)</f>
        <v>229.4</v>
      </c>
      <c r="V133" s="193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 t="s">
        <v>174</v>
      </c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>
      <c r="A134" s="170"/>
      <c r="B134" s="180"/>
      <c r="C134" s="210" t="s">
        <v>460</v>
      </c>
      <c r="D134" s="183"/>
      <c r="E134" s="187">
        <v>312.16000000000003</v>
      </c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4"/>
      <c r="V134" s="193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 t="s">
        <v>131</v>
      </c>
      <c r="AH134" s="169">
        <v>5</v>
      </c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>
      <c r="A135" s="170"/>
      <c r="B135" s="180"/>
      <c r="C135" s="210" t="s">
        <v>461</v>
      </c>
      <c r="D135" s="183"/>
      <c r="E135" s="187">
        <v>730.58699999999999</v>
      </c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4"/>
      <c r="V135" s="193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 t="s">
        <v>131</v>
      </c>
      <c r="AH135" s="169">
        <v>5</v>
      </c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ht="22.5" outlineLevel="1">
      <c r="A136" s="170">
        <v>35</v>
      </c>
      <c r="B136" s="180" t="s">
        <v>275</v>
      </c>
      <c r="C136" s="209" t="s">
        <v>276</v>
      </c>
      <c r="D136" s="182" t="s">
        <v>231</v>
      </c>
      <c r="E136" s="186">
        <v>50.16</v>
      </c>
      <c r="F136" s="192"/>
      <c r="G136" s="193">
        <f>ROUND(E136*F136,2)</f>
        <v>0</v>
      </c>
      <c r="H136" s="192"/>
      <c r="I136" s="193">
        <f>ROUND(E136*H136,2)</f>
        <v>0</v>
      </c>
      <c r="J136" s="192"/>
      <c r="K136" s="193">
        <f>ROUND(E136*J136,2)</f>
        <v>0</v>
      </c>
      <c r="L136" s="193">
        <v>15</v>
      </c>
      <c r="M136" s="193">
        <f>G136*(1+L136/100)</f>
        <v>0</v>
      </c>
      <c r="N136" s="193">
        <v>0</v>
      </c>
      <c r="O136" s="193">
        <f>ROUND(E136*N136,2)</f>
        <v>0</v>
      </c>
      <c r="P136" s="193">
        <v>1.3500000000000001E-3</v>
      </c>
      <c r="Q136" s="193">
        <f>ROUND(E136*P136,2)</f>
        <v>7.0000000000000007E-2</v>
      </c>
      <c r="R136" s="193" t="s">
        <v>277</v>
      </c>
      <c r="S136" s="193" t="s">
        <v>128</v>
      </c>
      <c r="T136" s="193">
        <v>0.08</v>
      </c>
      <c r="U136" s="194">
        <f>ROUND(E136*T136,2)</f>
        <v>4.01</v>
      </c>
      <c r="V136" s="193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 t="s">
        <v>278</v>
      </c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>
      <c r="A137" s="170"/>
      <c r="B137" s="180"/>
      <c r="C137" s="210" t="s">
        <v>462</v>
      </c>
      <c r="D137" s="183"/>
      <c r="E137" s="187">
        <v>50.16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4"/>
      <c r="V137" s="193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 t="s">
        <v>131</v>
      </c>
      <c r="AH137" s="169">
        <v>5</v>
      </c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>
      <c r="A138" s="176" t="s">
        <v>122</v>
      </c>
      <c r="B138" s="181" t="s">
        <v>82</v>
      </c>
      <c r="C138" s="211" t="s">
        <v>83</v>
      </c>
      <c r="D138" s="184"/>
      <c r="E138" s="188"/>
      <c r="F138" s="195"/>
      <c r="G138" s="195">
        <f>SUMIF(AG139:AG139,"&lt;&gt;NOR",G139:G139)</f>
        <v>0</v>
      </c>
      <c r="H138" s="195"/>
      <c r="I138" s="195">
        <f>SUM(I139:I139)</f>
        <v>0</v>
      </c>
      <c r="J138" s="195"/>
      <c r="K138" s="195">
        <f>SUM(K139:K139)</f>
        <v>0</v>
      </c>
      <c r="L138" s="195"/>
      <c r="M138" s="195">
        <f>SUM(M139:M139)</f>
        <v>0</v>
      </c>
      <c r="N138" s="195"/>
      <c r="O138" s="195">
        <f>SUM(O139:O139)</f>
        <v>0</v>
      </c>
      <c r="P138" s="195"/>
      <c r="Q138" s="195">
        <f>SUM(Q139:Q139)</f>
        <v>0</v>
      </c>
      <c r="R138" s="195"/>
      <c r="S138" s="195"/>
      <c r="T138" s="195"/>
      <c r="U138" s="196">
        <f>SUM(U139:U139)</f>
        <v>192.68</v>
      </c>
      <c r="V138" s="195"/>
      <c r="AG138" t="s">
        <v>123</v>
      </c>
    </row>
    <row r="139" spans="1:60" outlineLevel="1">
      <c r="A139" s="170">
        <v>36</v>
      </c>
      <c r="B139" s="180" t="s">
        <v>279</v>
      </c>
      <c r="C139" s="209" t="s">
        <v>280</v>
      </c>
      <c r="D139" s="182" t="s">
        <v>281</v>
      </c>
      <c r="E139" s="186">
        <v>74.767859999999999</v>
      </c>
      <c r="F139" s="192"/>
      <c r="G139" s="193">
        <f>ROUND(E139*F139,2)</f>
        <v>0</v>
      </c>
      <c r="H139" s="192"/>
      <c r="I139" s="193">
        <f>ROUND(E139*H139,2)</f>
        <v>0</v>
      </c>
      <c r="J139" s="192"/>
      <c r="K139" s="193">
        <f>ROUND(E139*J139,2)</f>
        <v>0</v>
      </c>
      <c r="L139" s="193">
        <v>15</v>
      </c>
      <c r="M139" s="193">
        <f>G139*(1+L139/100)</f>
        <v>0</v>
      </c>
      <c r="N139" s="193">
        <v>0</v>
      </c>
      <c r="O139" s="193">
        <f>ROUND(E139*N139,2)</f>
        <v>0</v>
      </c>
      <c r="P139" s="193">
        <v>0</v>
      </c>
      <c r="Q139" s="193">
        <f>ROUND(E139*P139,2)</f>
        <v>0</v>
      </c>
      <c r="R139" s="193" t="s">
        <v>158</v>
      </c>
      <c r="S139" s="193" t="s">
        <v>128</v>
      </c>
      <c r="T139" s="193">
        <v>2.577</v>
      </c>
      <c r="U139" s="194">
        <f>ROUND(E139*T139,2)</f>
        <v>192.68</v>
      </c>
      <c r="V139" s="193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/>
      <c r="AG139" s="169" t="s">
        <v>282</v>
      </c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>
      <c r="A140" s="176" t="s">
        <v>122</v>
      </c>
      <c r="B140" s="181" t="s">
        <v>84</v>
      </c>
      <c r="C140" s="211" t="s">
        <v>85</v>
      </c>
      <c r="D140" s="184"/>
      <c r="E140" s="188"/>
      <c r="F140" s="195"/>
      <c r="G140" s="195">
        <f>SUMIF(AG141:AG148,"&lt;&gt;NOR",G141:G148)</f>
        <v>0</v>
      </c>
      <c r="H140" s="195"/>
      <c r="I140" s="195">
        <f>SUM(I141:I148)</f>
        <v>0</v>
      </c>
      <c r="J140" s="195"/>
      <c r="K140" s="195">
        <f>SUM(K141:K148)</f>
        <v>0</v>
      </c>
      <c r="L140" s="195"/>
      <c r="M140" s="195">
        <f>SUM(M141:M148)</f>
        <v>0</v>
      </c>
      <c r="N140" s="195"/>
      <c r="O140" s="195">
        <f>SUM(O141:O148)</f>
        <v>2.1999999999999997</v>
      </c>
      <c r="P140" s="195"/>
      <c r="Q140" s="195">
        <f>SUM(Q141:Q148)</f>
        <v>0</v>
      </c>
      <c r="R140" s="195"/>
      <c r="S140" s="195"/>
      <c r="T140" s="195"/>
      <c r="U140" s="196">
        <f>SUM(U141:U148)</f>
        <v>48.31</v>
      </c>
      <c r="V140" s="195"/>
      <c r="AG140" t="s">
        <v>123</v>
      </c>
    </row>
    <row r="141" spans="1:60" ht="22.5" outlineLevel="1">
      <c r="A141" s="170">
        <v>37</v>
      </c>
      <c r="B141" s="180" t="s">
        <v>283</v>
      </c>
      <c r="C141" s="209" t="s">
        <v>284</v>
      </c>
      <c r="D141" s="182" t="s">
        <v>231</v>
      </c>
      <c r="E141" s="186">
        <v>102.788</v>
      </c>
      <c r="F141" s="192"/>
      <c r="G141" s="193">
        <f>ROUND(E141*F141,2)</f>
        <v>0</v>
      </c>
      <c r="H141" s="192"/>
      <c r="I141" s="193">
        <f>ROUND(E141*H141,2)</f>
        <v>0</v>
      </c>
      <c r="J141" s="192"/>
      <c r="K141" s="193">
        <f>ROUND(E141*J141,2)</f>
        <v>0</v>
      </c>
      <c r="L141" s="193">
        <v>15</v>
      </c>
      <c r="M141" s="193">
        <f>G141*(1+L141/100)</f>
        <v>0</v>
      </c>
      <c r="N141" s="193">
        <v>6.2500000000000003E-3</v>
      </c>
      <c r="O141" s="193">
        <f>ROUND(E141*N141,2)</f>
        <v>0.64</v>
      </c>
      <c r="P141" s="193">
        <v>0</v>
      </c>
      <c r="Q141" s="193">
        <f>ROUND(E141*P141,2)</f>
        <v>0</v>
      </c>
      <c r="R141" s="193" t="s">
        <v>273</v>
      </c>
      <c r="S141" s="193" t="s">
        <v>128</v>
      </c>
      <c r="T141" s="193">
        <v>0.312</v>
      </c>
      <c r="U141" s="194">
        <f>ROUND(E141*T141,2)</f>
        <v>32.07</v>
      </c>
      <c r="V141" s="193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 t="s">
        <v>129</v>
      </c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ht="22.5" outlineLevel="1">
      <c r="A142" s="170"/>
      <c r="B142" s="180"/>
      <c r="C142" s="210" t="s">
        <v>463</v>
      </c>
      <c r="D142" s="183"/>
      <c r="E142" s="187">
        <v>102.788</v>
      </c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4"/>
      <c r="V142" s="193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 t="s">
        <v>131</v>
      </c>
      <c r="AH142" s="169">
        <v>0</v>
      </c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ht="22.5" outlineLevel="1">
      <c r="A143" s="170">
        <v>38</v>
      </c>
      <c r="B143" s="180" t="s">
        <v>286</v>
      </c>
      <c r="C143" s="209" t="s">
        <v>287</v>
      </c>
      <c r="D143" s="182" t="s">
        <v>157</v>
      </c>
      <c r="E143" s="186">
        <v>102.788</v>
      </c>
      <c r="F143" s="192"/>
      <c r="G143" s="193">
        <f>ROUND(E143*F143,2)</f>
        <v>0</v>
      </c>
      <c r="H143" s="192"/>
      <c r="I143" s="193">
        <f>ROUND(E143*H143,2)</f>
        <v>0</v>
      </c>
      <c r="J143" s="192"/>
      <c r="K143" s="193">
        <f>ROUND(E143*J143,2)</f>
        <v>0</v>
      </c>
      <c r="L143" s="193">
        <v>15</v>
      </c>
      <c r="M143" s="193">
        <f>G143*(1+L143/100)</f>
        <v>0</v>
      </c>
      <c r="N143" s="193">
        <v>1.468E-2</v>
      </c>
      <c r="O143" s="193">
        <f>ROUND(E143*N143,2)</f>
        <v>1.51</v>
      </c>
      <c r="P143" s="193">
        <v>0</v>
      </c>
      <c r="Q143" s="193">
        <f>ROUND(E143*P143,2)</f>
        <v>0</v>
      </c>
      <c r="R143" s="193" t="s">
        <v>273</v>
      </c>
      <c r="S143" s="193" t="s">
        <v>128</v>
      </c>
      <c r="T143" s="193">
        <v>0.158</v>
      </c>
      <c r="U143" s="194">
        <f>ROUND(E143*T143,2)</f>
        <v>16.239999999999998</v>
      </c>
      <c r="V143" s="193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 t="s">
        <v>129</v>
      </c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ht="22.5" outlineLevel="1">
      <c r="A144" s="170"/>
      <c r="B144" s="180"/>
      <c r="C144" s="210" t="s">
        <v>463</v>
      </c>
      <c r="D144" s="183"/>
      <c r="E144" s="187">
        <v>102.788</v>
      </c>
      <c r="F144" s="193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4"/>
      <c r="V144" s="193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 t="s">
        <v>131</v>
      </c>
      <c r="AH144" s="169">
        <v>0</v>
      </c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outlineLevel="1">
      <c r="A145" s="170">
        <v>39</v>
      </c>
      <c r="B145" s="180" t="s">
        <v>288</v>
      </c>
      <c r="C145" s="209" t="s">
        <v>289</v>
      </c>
      <c r="D145" s="182" t="s">
        <v>126</v>
      </c>
      <c r="E145" s="186">
        <v>3.4947900000000001</v>
      </c>
      <c r="F145" s="192"/>
      <c r="G145" s="193">
        <f>ROUND(E145*F145,2)</f>
        <v>0</v>
      </c>
      <c r="H145" s="192"/>
      <c r="I145" s="193">
        <f>ROUND(E145*H145,2)</f>
        <v>0</v>
      </c>
      <c r="J145" s="192"/>
      <c r="K145" s="193">
        <f>ROUND(E145*J145,2)</f>
        <v>0</v>
      </c>
      <c r="L145" s="193">
        <v>15</v>
      </c>
      <c r="M145" s="193">
        <f>G145*(1+L145/100)</f>
        <v>0</v>
      </c>
      <c r="N145" s="193">
        <v>1.549E-2</v>
      </c>
      <c r="O145" s="193">
        <f>ROUND(E145*N145,2)</f>
        <v>0.05</v>
      </c>
      <c r="P145" s="193">
        <v>0</v>
      </c>
      <c r="Q145" s="193">
        <f>ROUND(E145*P145,2)</f>
        <v>0</v>
      </c>
      <c r="R145" s="193" t="s">
        <v>273</v>
      </c>
      <c r="S145" s="193" t="s">
        <v>128</v>
      </c>
      <c r="T145" s="193">
        <v>0</v>
      </c>
      <c r="U145" s="194">
        <f>ROUND(E145*T145,2)</f>
        <v>0</v>
      </c>
      <c r="V145" s="193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 t="s">
        <v>129</v>
      </c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>
      <c r="A146" s="170"/>
      <c r="B146" s="180"/>
      <c r="C146" s="210" t="s">
        <v>464</v>
      </c>
      <c r="D146" s="183"/>
      <c r="E146" s="187">
        <v>1.0278799999999999</v>
      </c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4"/>
      <c r="V146" s="193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 t="s">
        <v>131</v>
      </c>
      <c r="AH146" s="169">
        <v>5</v>
      </c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outlineLevel="1">
      <c r="A147" s="170"/>
      <c r="B147" s="180"/>
      <c r="C147" s="210" t="s">
        <v>465</v>
      </c>
      <c r="D147" s="183"/>
      <c r="E147" s="187">
        <v>2.4669099999999999</v>
      </c>
      <c r="F147" s="193"/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4"/>
      <c r="V147" s="193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 t="s">
        <v>131</v>
      </c>
      <c r="AH147" s="169">
        <v>5</v>
      </c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ht="22.5" outlineLevel="1">
      <c r="A148" s="170">
        <v>40</v>
      </c>
      <c r="B148" s="180" t="s">
        <v>292</v>
      </c>
      <c r="C148" s="209" t="s">
        <v>293</v>
      </c>
      <c r="D148" s="182" t="s">
        <v>0</v>
      </c>
      <c r="E148" s="189"/>
      <c r="F148" s="192"/>
      <c r="G148" s="193">
        <f>ROUND(E148*F148,2)</f>
        <v>0</v>
      </c>
      <c r="H148" s="192"/>
      <c r="I148" s="193">
        <f>ROUND(E148*H148,2)</f>
        <v>0</v>
      </c>
      <c r="J148" s="192"/>
      <c r="K148" s="193">
        <f>ROUND(E148*J148,2)</f>
        <v>0</v>
      </c>
      <c r="L148" s="193">
        <v>15</v>
      </c>
      <c r="M148" s="193">
        <f>G148*(1+L148/100)</f>
        <v>0</v>
      </c>
      <c r="N148" s="193">
        <v>0</v>
      </c>
      <c r="O148" s="193">
        <f>ROUND(E148*N148,2)</f>
        <v>0</v>
      </c>
      <c r="P148" s="193">
        <v>0</v>
      </c>
      <c r="Q148" s="193">
        <f>ROUND(E148*P148,2)</f>
        <v>0</v>
      </c>
      <c r="R148" s="193" t="s">
        <v>273</v>
      </c>
      <c r="S148" s="193" t="s">
        <v>128</v>
      </c>
      <c r="T148" s="193">
        <v>0</v>
      </c>
      <c r="U148" s="194">
        <f>ROUND(E148*T148,2)</f>
        <v>0</v>
      </c>
      <c r="V148" s="193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 t="s">
        <v>282</v>
      </c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>
      <c r="A149" s="176" t="s">
        <v>122</v>
      </c>
      <c r="B149" s="181" t="s">
        <v>86</v>
      </c>
      <c r="C149" s="211" t="s">
        <v>87</v>
      </c>
      <c r="D149" s="184"/>
      <c r="E149" s="188"/>
      <c r="F149" s="195"/>
      <c r="G149" s="195">
        <f>SUMIF(AG150:AG152,"&lt;&gt;NOR",G150:G152)</f>
        <v>0</v>
      </c>
      <c r="H149" s="195"/>
      <c r="I149" s="195">
        <f>SUM(I150:I152)</f>
        <v>0</v>
      </c>
      <c r="J149" s="195"/>
      <c r="K149" s="195">
        <f>SUM(K150:K152)</f>
        <v>0</v>
      </c>
      <c r="L149" s="195"/>
      <c r="M149" s="195">
        <f>SUM(M150:M152)</f>
        <v>0</v>
      </c>
      <c r="N149" s="195"/>
      <c r="O149" s="195">
        <f>SUM(O150:O152)</f>
        <v>0.14000000000000001</v>
      </c>
      <c r="P149" s="195"/>
      <c r="Q149" s="195">
        <f>SUM(Q150:Q152)</f>
        <v>0</v>
      </c>
      <c r="R149" s="195"/>
      <c r="S149" s="195"/>
      <c r="T149" s="195"/>
      <c r="U149" s="196">
        <f>SUM(U150:U152)</f>
        <v>35.61</v>
      </c>
      <c r="V149" s="195"/>
      <c r="AG149" t="s">
        <v>123</v>
      </c>
    </row>
    <row r="150" spans="1:60" outlineLevel="1">
      <c r="A150" s="170">
        <v>41</v>
      </c>
      <c r="B150" s="180" t="s">
        <v>294</v>
      </c>
      <c r="C150" s="209" t="s">
        <v>295</v>
      </c>
      <c r="D150" s="182" t="s">
        <v>231</v>
      </c>
      <c r="E150" s="186">
        <v>50.16</v>
      </c>
      <c r="F150" s="192"/>
      <c r="G150" s="193">
        <f>ROUND(E150*F150,2)</f>
        <v>0</v>
      </c>
      <c r="H150" s="192"/>
      <c r="I150" s="193">
        <f>ROUND(E150*H150,2)</f>
        <v>0</v>
      </c>
      <c r="J150" s="192"/>
      <c r="K150" s="193">
        <f>ROUND(E150*J150,2)</f>
        <v>0</v>
      </c>
      <c r="L150" s="193">
        <v>15</v>
      </c>
      <c r="M150" s="193">
        <f>G150*(1+L150/100)</f>
        <v>0</v>
      </c>
      <c r="N150" s="193">
        <v>2.7899999999999999E-3</v>
      </c>
      <c r="O150" s="193">
        <f>ROUND(E150*N150,2)</f>
        <v>0.14000000000000001</v>
      </c>
      <c r="P150" s="193">
        <v>0</v>
      </c>
      <c r="Q150" s="193">
        <f>ROUND(E150*P150,2)</f>
        <v>0</v>
      </c>
      <c r="R150" s="193" t="s">
        <v>277</v>
      </c>
      <c r="S150" s="193" t="s">
        <v>128</v>
      </c>
      <c r="T150" s="193">
        <v>0.71</v>
      </c>
      <c r="U150" s="194">
        <f>ROUND(E150*T150,2)</f>
        <v>35.61</v>
      </c>
      <c r="V150" s="193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/>
      <c r="AG150" s="169" t="s">
        <v>278</v>
      </c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ht="22.5" outlineLevel="1">
      <c r="A151" s="170"/>
      <c r="B151" s="180"/>
      <c r="C151" s="210" t="s">
        <v>455</v>
      </c>
      <c r="D151" s="183"/>
      <c r="E151" s="187">
        <v>50.16</v>
      </c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4"/>
      <c r="V151" s="193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 t="s">
        <v>131</v>
      </c>
      <c r="AH151" s="169">
        <v>0</v>
      </c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>
      <c r="A152" s="170">
        <v>42</v>
      </c>
      <c r="B152" s="180" t="s">
        <v>296</v>
      </c>
      <c r="C152" s="209" t="s">
        <v>297</v>
      </c>
      <c r="D152" s="182" t="s">
        <v>0</v>
      </c>
      <c r="E152" s="189"/>
      <c r="F152" s="192"/>
      <c r="G152" s="193">
        <f>ROUND(E152*F152,2)</f>
        <v>0</v>
      </c>
      <c r="H152" s="192"/>
      <c r="I152" s="193">
        <f>ROUND(E152*H152,2)</f>
        <v>0</v>
      </c>
      <c r="J152" s="192"/>
      <c r="K152" s="193">
        <f>ROUND(E152*J152,2)</f>
        <v>0</v>
      </c>
      <c r="L152" s="193">
        <v>15</v>
      </c>
      <c r="M152" s="193">
        <f>G152*(1+L152/100)</f>
        <v>0</v>
      </c>
      <c r="N152" s="193">
        <v>0</v>
      </c>
      <c r="O152" s="193">
        <f>ROUND(E152*N152,2)</f>
        <v>0</v>
      </c>
      <c r="P152" s="193">
        <v>0</v>
      </c>
      <c r="Q152" s="193">
        <f>ROUND(E152*P152,2)</f>
        <v>0</v>
      </c>
      <c r="R152" s="193" t="s">
        <v>277</v>
      </c>
      <c r="S152" s="193" t="s">
        <v>128</v>
      </c>
      <c r="T152" s="193">
        <v>0</v>
      </c>
      <c r="U152" s="194">
        <f>ROUND(E152*T152,2)</f>
        <v>0</v>
      </c>
      <c r="V152" s="193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 t="s">
        <v>282</v>
      </c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>
      <c r="A153" s="176" t="s">
        <v>122</v>
      </c>
      <c r="B153" s="181" t="s">
        <v>88</v>
      </c>
      <c r="C153" s="211" t="s">
        <v>89</v>
      </c>
      <c r="D153" s="184"/>
      <c r="E153" s="188"/>
      <c r="F153" s="195"/>
      <c r="G153" s="195">
        <f>SUMIF(AG154:AG197,"&lt;&gt;NOR",G154:G197)</f>
        <v>0</v>
      </c>
      <c r="H153" s="195"/>
      <c r="I153" s="195">
        <f>SUM(I154:I197)</f>
        <v>0</v>
      </c>
      <c r="J153" s="195"/>
      <c r="K153" s="195">
        <f>SUM(K154:K197)</f>
        <v>0</v>
      </c>
      <c r="L153" s="195"/>
      <c r="M153" s="195">
        <f>SUM(M154:M197)</f>
        <v>0</v>
      </c>
      <c r="N153" s="195"/>
      <c r="O153" s="195">
        <f>SUM(O154:O197)</f>
        <v>0.72</v>
      </c>
      <c r="P153" s="195"/>
      <c r="Q153" s="195">
        <f>SUM(Q154:Q197)</f>
        <v>0</v>
      </c>
      <c r="R153" s="195"/>
      <c r="S153" s="195"/>
      <c r="T153" s="195"/>
      <c r="U153" s="196">
        <f>SUM(U154:U197)</f>
        <v>262.10000000000002</v>
      </c>
      <c r="V153" s="195"/>
      <c r="AG153" t="s">
        <v>123</v>
      </c>
    </row>
    <row r="154" spans="1:60" ht="22.5" outlineLevel="1">
      <c r="A154" s="170">
        <v>43</v>
      </c>
      <c r="B154" s="180" t="s">
        <v>298</v>
      </c>
      <c r="C154" s="209" t="s">
        <v>299</v>
      </c>
      <c r="D154" s="182" t="s">
        <v>231</v>
      </c>
      <c r="E154" s="186">
        <v>50.16</v>
      </c>
      <c r="F154" s="192"/>
      <c r="G154" s="193">
        <f>ROUND(E154*F154,2)</f>
        <v>0</v>
      </c>
      <c r="H154" s="192"/>
      <c r="I154" s="193">
        <f>ROUND(E154*H154,2)</f>
        <v>0</v>
      </c>
      <c r="J154" s="192"/>
      <c r="K154" s="193">
        <f>ROUND(E154*J154,2)</f>
        <v>0</v>
      </c>
      <c r="L154" s="193">
        <v>15</v>
      </c>
      <c r="M154" s="193">
        <f>G154*(1+L154/100)</f>
        <v>0</v>
      </c>
      <c r="N154" s="193">
        <v>1.421E-2</v>
      </c>
      <c r="O154" s="193">
        <f>ROUND(E154*N154,2)</f>
        <v>0.71</v>
      </c>
      <c r="P154" s="193">
        <v>0</v>
      </c>
      <c r="Q154" s="193">
        <f>ROUND(E154*P154,2)</f>
        <v>0</v>
      </c>
      <c r="R154" s="193" t="s">
        <v>173</v>
      </c>
      <c r="S154" s="193" t="s">
        <v>128</v>
      </c>
      <c r="T154" s="193">
        <v>0.63</v>
      </c>
      <c r="U154" s="194">
        <f>ROUND(E154*T154,2)</f>
        <v>31.6</v>
      </c>
      <c r="V154" s="193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 t="s">
        <v>174</v>
      </c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ht="22.5" outlineLevel="1">
      <c r="A155" s="170"/>
      <c r="B155" s="180"/>
      <c r="C155" s="210" t="s">
        <v>455</v>
      </c>
      <c r="D155" s="183"/>
      <c r="E155" s="187">
        <v>50.16</v>
      </c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4"/>
      <c r="V155" s="193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 t="s">
        <v>131</v>
      </c>
      <c r="AH155" s="169">
        <v>0</v>
      </c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ht="22.5" outlineLevel="1">
      <c r="A156" s="170">
        <v>44</v>
      </c>
      <c r="B156" s="180" t="s">
        <v>300</v>
      </c>
      <c r="C156" s="209" t="s">
        <v>301</v>
      </c>
      <c r="D156" s="182" t="s">
        <v>302</v>
      </c>
      <c r="E156" s="186">
        <v>8</v>
      </c>
      <c r="F156" s="192"/>
      <c r="G156" s="193">
        <f t="shared" ref="G156:G181" si="0">ROUND(E156*F156,2)</f>
        <v>0</v>
      </c>
      <c r="H156" s="192"/>
      <c r="I156" s="193">
        <f t="shared" ref="I156:I181" si="1">ROUND(E156*H156,2)</f>
        <v>0</v>
      </c>
      <c r="J156" s="192"/>
      <c r="K156" s="193">
        <f t="shared" ref="K156:K181" si="2">ROUND(E156*J156,2)</f>
        <v>0</v>
      </c>
      <c r="L156" s="193">
        <v>15</v>
      </c>
      <c r="M156" s="193">
        <f t="shared" ref="M156:M181" si="3">G156*(1+L156/100)</f>
        <v>0</v>
      </c>
      <c r="N156" s="193">
        <v>0</v>
      </c>
      <c r="O156" s="193">
        <f t="shared" ref="O156:O181" si="4">ROUND(E156*N156,2)</f>
        <v>0</v>
      </c>
      <c r="P156" s="193">
        <v>0</v>
      </c>
      <c r="Q156" s="193">
        <f t="shared" ref="Q156:Q181" si="5">ROUND(E156*P156,2)</f>
        <v>0</v>
      </c>
      <c r="R156" s="193"/>
      <c r="S156" s="193" t="s">
        <v>241</v>
      </c>
      <c r="T156" s="193">
        <v>0</v>
      </c>
      <c r="U156" s="194">
        <f t="shared" ref="U156:U181" si="6">ROUND(E156*T156,2)</f>
        <v>0</v>
      </c>
      <c r="V156" s="193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 t="s">
        <v>129</v>
      </c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>
      <c r="A157" s="170">
        <v>45</v>
      </c>
      <c r="B157" s="180" t="s">
        <v>303</v>
      </c>
      <c r="C157" s="209" t="s">
        <v>466</v>
      </c>
      <c r="D157" s="182" t="s">
        <v>302</v>
      </c>
      <c r="E157" s="186">
        <v>8</v>
      </c>
      <c r="F157" s="192"/>
      <c r="G157" s="193">
        <f t="shared" si="0"/>
        <v>0</v>
      </c>
      <c r="H157" s="192"/>
      <c r="I157" s="193">
        <f t="shared" si="1"/>
        <v>0</v>
      </c>
      <c r="J157" s="192"/>
      <c r="K157" s="193">
        <f t="shared" si="2"/>
        <v>0</v>
      </c>
      <c r="L157" s="193">
        <v>15</v>
      </c>
      <c r="M157" s="193">
        <f t="shared" si="3"/>
        <v>0</v>
      </c>
      <c r="N157" s="193">
        <v>0</v>
      </c>
      <c r="O157" s="193">
        <f t="shared" si="4"/>
        <v>0</v>
      </c>
      <c r="P157" s="193">
        <v>0</v>
      </c>
      <c r="Q157" s="193">
        <f t="shared" si="5"/>
        <v>0</v>
      </c>
      <c r="R157" s="193"/>
      <c r="S157" s="193" t="s">
        <v>241</v>
      </c>
      <c r="T157" s="193">
        <v>0</v>
      </c>
      <c r="U157" s="194">
        <f t="shared" si="6"/>
        <v>0</v>
      </c>
      <c r="V157" s="193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 t="s">
        <v>129</v>
      </c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>
      <c r="A158" s="170">
        <v>46</v>
      </c>
      <c r="B158" s="180" t="s">
        <v>305</v>
      </c>
      <c r="C158" s="209" t="s">
        <v>467</v>
      </c>
      <c r="D158" s="182" t="s">
        <v>302</v>
      </c>
      <c r="E158" s="186">
        <v>8</v>
      </c>
      <c r="F158" s="192"/>
      <c r="G158" s="193">
        <f t="shared" si="0"/>
        <v>0</v>
      </c>
      <c r="H158" s="192"/>
      <c r="I158" s="193">
        <f t="shared" si="1"/>
        <v>0</v>
      </c>
      <c r="J158" s="192"/>
      <c r="K158" s="193">
        <f t="shared" si="2"/>
        <v>0</v>
      </c>
      <c r="L158" s="193">
        <v>15</v>
      </c>
      <c r="M158" s="193">
        <f t="shared" si="3"/>
        <v>0</v>
      </c>
      <c r="N158" s="193">
        <v>0</v>
      </c>
      <c r="O158" s="193">
        <f t="shared" si="4"/>
        <v>0</v>
      </c>
      <c r="P158" s="193">
        <v>0</v>
      </c>
      <c r="Q158" s="193">
        <f t="shared" si="5"/>
        <v>0</v>
      </c>
      <c r="R158" s="193"/>
      <c r="S158" s="193" t="s">
        <v>241</v>
      </c>
      <c r="T158" s="193">
        <v>0</v>
      </c>
      <c r="U158" s="194">
        <f t="shared" si="6"/>
        <v>0</v>
      </c>
      <c r="V158" s="193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 t="s">
        <v>129</v>
      </c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ht="22.5" outlineLevel="1">
      <c r="A159" s="170">
        <v>47</v>
      </c>
      <c r="B159" s="180" t="s">
        <v>307</v>
      </c>
      <c r="C159" s="209" t="s">
        <v>468</v>
      </c>
      <c r="D159" s="182" t="s">
        <v>302</v>
      </c>
      <c r="E159" s="186">
        <v>8</v>
      </c>
      <c r="F159" s="192"/>
      <c r="G159" s="193">
        <f t="shared" si="0"/>
        <v>0</v>
      </c>
      <c r="H159" s="192"/>
      <c r="I159" s="193">
        <f t="shared" si="1"/>
        <v>0</v>
      </c>
      <c r="J159" s="192"/>
      <c r="K159" s="193">
        <f t="shared" si="2"/>
        <v>0</v>
      </c>
      <c r="L159" s="193">
        <v>15</v>
      </c>
      <c r="M159" s="193">
        <f t="shared" si="3"/>
        <v>0</v>
      </c>
      <c r="N159" s="193">
        <v>0</v>
      </c>
      <c r="O159" s="193">
        <f t="shared" si="4"/>
        <v>0</v>
      </c>
      <c r="P159" s="193">
        <v>0</v>
      </c>
      <c r="Q159" s="193">
        <f t="shared" si="5"/>
        <v>0</v>
      </c>
      <c r="R159" s="193"/>
      <c r="S159" s="193" t="s">
        <v>241</v>
      </c>
      <c r="T159" s="193">
        <v>0</v>
      </c>
      <c r="U159" s="194">
        <f t="shared" si="6"/>
        <v>0</v>
      </c>
      <c r="V159" s="193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/>
      <c r="AG159" s="169" t="s">
        <v>129</v>
      </c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ht="22.5" outlineLevel="1">
      <c r="A160" s="170">
        <v>48</v>
      </c>
      <c r="B160" s="180" t="s">
        <v>309</v>
      </c>
      <c r="C160" s="209" t="s">
        <v>469</v>
      </c>
      <c r="D160" s="182" t="s">
        <v>302</v>
      </c>
      <c r="E160" s="186">
        <v>2</v>
      </c>
      <c r="F160" s="192"/>
      <c r="G160" s="193">
        <f t="shared" si="0"/>
        <v>0</v>
      </c>
      <c r="H160" s="192"/>
      <c r="I160" s="193">
        <f t="shared" si="1"/>
        <v>0</v>
      </c>
      <c r="J160" s="192"/>
      <c r="K160" s="193">
        <f t="shared" si="2"/>
        <v>0</v>
      </c>
      <c r="L160" s="193">
        <v>15</v>
      </c>
      <c r="M160" s="193">
        <f t="shared" si="3"/>
        <v>0</v>
      </c>
      <c r="N160" s="193">
        <v>0</v>
      </c>
      <c r="O160" s="193">
        <f t="shared" si="4"/>
        <v>0</v>
      </c>
      <c r="P160" s="193">
        <v>0</v>
      </c>
      <c r="Q160" s="193">
        <f t="shared" si="5"/>
        <v>0</v>
      </c>
      <c r="R160" s="193"/>
      <c r="S160" s="193" t="s">
        <v>241</v>
      </c>
      <c r="T160" s="193">
        <v>0</v>
      </c>
      <c r="U160" s="194">
        <f t="shared" si="6"/>
        <v>0</v>
      </c>
      <c r="V160" s="193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 t="s">
        <v>129</v>
      </c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outlineLevel="1">
      <c r="A161" s="170">
        <v>49</v>
      </c>
      <c r="B161" s="180" t="s">
        <v>311</v>
      </c>
      <c r="C161" s="209" t="s">
        <v>470</v>
      </c>
      <c r="D161" s="182" t="s">
        <v>302</v>
      </c>
      <c r="E161" s="186">
        <v>2</v>
      </c>
      <c r="F161" s="192"/>
      <c r="G161" s="193">
        <f t="shared" si="0"/>
        <v>0</v>
      </c>
      <c r="H161" s="192"/>
      <c r="I161" s="193">
        <f t="shared" si="1"/>
        <v>0</v>
      </c>
      <c r="J161" s="192"/>
      <c r="K161" s="193">
        <f t="shared" si="2"/>
        <v>0</v>
      </c>
      <c r="L161" s="193">
        <v>15</v>
      </c>
      <c r="M161" s="193">
        <f t="shared" si="3"/>
        <v>0</v>
      </c>
      <c r="N161" s="193">
        <v>0</v>
      </c>
      <c r="O161" s="193">
        <f t="shared" si="4"/>
        <v>0</v>
      </c>
      <c r="P161" s="193">
        <v>0</v>
      </c>
      <c r="Q161" s="193">
        <f t="shared" si="5"/>
        <v>0</v>
      </c>
      <c r="R161" s="193"/>
      <c r="S161" s="193" t="s">
        <v>241</v>
      </c>
      <c r="T161" s="193">
        <v>0</v>
      </c>
      <c r="U161" s="194">
        <f t="shared" si="6"/>
        <v>0</v>
      </c>
      <c r="V161" s="193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/>
      <c r="AG161" s="169" t="s">
        <v>129</v>
      </c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ht="22.5" outlineLevel="1">
      <c r="A162" s="170">
        <v>50</v>
      </c>
      <c r="B162" s="180" t="s">
        <v>313</v>
      </c>
      <c r="C162" s="209" t="s">
        <v>471</v>
      </c>
      <c r="D162" s="182" t="s">
        <v>302</v>
      </c>
      <c r="E162" s="186">
        <v>3</v>
      </c>
      <c r="F162" s="192"/>
      <c r="G162" s="193">
        <f t="shared" si="0"/>
        <v>0</v>
      </c>
      <c r="H162" s="192"/>
      <c r="I162" s="193">
        <f t="shared" si="1"/>
        <v>0</v>
      </c>
      <c r="J162" s="192"/>
      <c r="K162" s="193">
        <f t="shared" si="2"/>
        <v>0</v>
      </c>
      <c r="L162" s="193">
        <v>15</v>
      </c>
      <c r="M162" s="193">
        <f t="shared" si="3"/>
        <v>0</v>
      </c>
      <c r="N162" s="193">
        <v>0</v>
      </c>
      <c r="O162" s="193">
        <f t="shared" si="4"/>
        <v>0</v>
      </c>
      <c r="P162" s="193">
        <v>0</v>
      </c>
      <c r="Q162" s="193">
        <f t="shared" si="5"/>
        <v>0</v>
      </c>
      <c r="R162" s="193"/>
      <c r="S162" s="193" t="s">
        <v>241</v>
      </c>
      <c r="T162" s="193">
        <v>0</v>
      </c>
      <c r="U162" s="194">
        <f t="shared" si="6"/>
        <v>0</v>
      </c>
      <c r="V162" s="193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 t="s">
        <v>129</v>
      </c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>
      <c r="A163" s="170">
        <v>51</v>
      </c>
      <c r="B163" s="180" t="s">
        <v>315</v>
      </c>
      <c r="C163" s="209" t="s">
        <v>332</v>
      </c>
      <c r="D163" s="182" t="s">
        <v>302</v>
      </c>
      <c r="E163" s="186">
        <v>3</v>
      </c>
      <c r="F163" s="192"/>
      <c r="G163" s="193">
        <f t="shared" si="0"/>
        <v>0</v>
      </c>
      <c r="H163" s="192"/>
      <c r="I163" s="193">
        <f t="shared" si="1"/>
        <v>0</v>
      </c>
      <c r="J163" s="192"/>
      <c r="K163" s="193">
        <f t="shared" si="2"/>
        <v>0</v>
      </c>
      <c r="L163" s="193">
        <v>15</v>
      </c>
      <c r="M163" s="193">
        <f t="shared" si="3"/>
        <v>0</v>
      </c>
      <c r="N163" s="193">
        <v>0</v>
      </c>
      <c r="O163" s="193">
        <f t="shared" si="4"/>
        <v>0</v>
      </c>
      <c r="P163" s="193">
        <v>0</v>
      </c>
      <c r="Q163" s="193">
        <f t="shared" si="5"/>
        <v>0</v>
      </c>
      <c r="R163" s="193"/>
      <c r="S163" s="193" t="s">
        <v>241</v>
      </c>
      <c r="T163" s="193">
        <v>0</v>
      </c>
      <c r="U163" s="194">
        <f t="shared" si="6"/>
        <v>0</v>
      </c>
      <c r="V163" s="193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 t="s">
        <v>129</v>
      </c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>
      <c r="A164" s="170">
        <v>52</v>
      </c>
      <c r="B164" s="180" t="s">
        <v>472</v>
      </c>
      <c r="C164" s="209" t="s">
        <v>473</v>
      </c>
      <c r="D164" s="182" t="s">
        <v>302</v>
      </c>
      <c r="E164" s="186">
        <v>7</v>
      </c>
      <c r="F164" s="192"/>
      <c r="G164" s="193">
        <f t="shared" si="0"/>
        <v>0</v>
      </c>
      <c r="H164" s="192"/>
      <c r="I164" s="193">
        <f t="shared" si="1"/>
        <v>0</v>
      </c>
      <c r="J164" s="192"/>
      <c r="K164" s="193">
        <f t="shared" si="2"/>
        <v>0</v>
      </c>
      <c r="L164" s="193">
        <v>15</v>
      </c>
      <c r="M164" s="193">
        <f t="shared" si="3"/>
        <v>0</v>
      </c>
      <c r="N164" s="193">
        <v>0</v>
      </c>
      <c r="O164" s="193">
        <f t="shared" si="4"/>
        <v>0</v>
      </c>
      <c r="P164" s="193">
        <v>0</v>
      </c>
      <c r="Q164" s="193">
        <f t="shared" si="5"/>
        <v>0</v>
      </c>
      <c r="R164" s="193"/>
      <c r="S164" s="193" t="s">
        <v>241</v>
      </c>
      <c r="T164" s="193">
        <v>0</v>
      </c>
      <c r="U164" s="194">
        <f t="shared" si="6"/>
        <v>0</v>
      </c>
      <c r="V164" s="193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 t="s">
        <v>129</v>
      </c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>
      <c r="A165" s="170">
        <v>53</v>
      </c>
      <c r="B165" s="180" t="s">
        <v>319</v>
      </c>
      <c r="C165" s="209" t="s">
        <v>474</v>
      </c>
      <c r="D165" s="182" t="s">
        <v>302</v>
      </c>
      <c r="E165" s="186">
        <v>1</v>
      </c>
      <c r="F165" s="192"/>
      <c r="G165" s="193">
        <f t="shared" si="0"/>
        <v>0</v>
      </c>
      <c r="H165" s="192"/>
      <c r="I165" s="193">
        <f t="shared" si="1"/>
        <v>0</v>
      </c>
      <c r="J165" s="192"/>
      <c r="K165" s="193">
        <f t="shared" si="2"/>
        <v>0</v>
      </c>
      <c r="L165" s="193">
        <v>15</v>
      </c>
      <c r="M165" s="193">
        <f t="shared" si="3"/>
        <v>0</v>
      </c>
      <c r="N165" s="193">
        <v>0</v>
      </c>
      <c r="O165" s="193">
        <f t="shared" si="4"/>
        <v>0</v>
      </c>
      <c r="P165" s="193">
        <v>0</v>
      </c>
      <c r="Q165" s="193">
        <f t="shared" si="5"/>
        <v>0</v>
      </c>
      <c r="R165" s="193"/>
      <c r="S165" s="193" t="s">
        <v>241</v>
      </c>
      <c r="T165" s="193">
        <v>0</v>
      </c>
      <c r="U165" s="194">
        <f t="shared" si="6"/>
        <v>0</v>
      </c>
      <c r="V165" s="193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 t="s">
        <v>129</v>
      </c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>
      <c r="A166" s="170">
        <v>54</v>
      </c>
      <c r="B166" s="180" t="s">
        <v>321</v>
      </c>
      <c r="C166" s="209" t="s">
        <v>322</v>
      </c>
      <c r="D166" s="182" t="s">
        <v>302</v>
      </c>
      <c r="E166" s="186">
        <v>3</v>
      </c>
      <c r="F166" s="192"/>
      <c r="G166" s="193">
        <f t="shared" si="0"/>
        <v>0</v>
      </c>
      <c r="H166" s="192"/>
      <c r="I166" s="193">
        <f t="shared" si="1"/>
        <v>0</v>
      </c>
      <c r="J166" s="192"/>
      <c r="K166" s="193">
        <f t="shared" si="2"/>
        <v>0</v>
      </c>
      <c r="L166" s="193">
        <v>15</v>
      </c>
      <c r="M166" s="193">
        <f t="shared" si="3"/>
        <v>0</v>
      </c>
      <c r="N166" s="193">
        <v>0</v>
      </c>
      <c r="O166" s="193">
        <f t="shared" si="4"/>
        <v>0</v>
      </c>
      <c r="P166" s="193">
        <v>0</v>
      </c>
      <c r="Q166" s="193">
        <f t="shared" si="5"/>
        <v>0</v>
      </c>
      <c r="R166" s="193"/>
      <c r="S166" s="193" t="s">
        <v>241</v>
      </c>
      <c r="T166" s="193">
        <v>0</v>
      </c>
      <c r="U166" s="194">
        <f t="shared" si="6"/>
        <v>0</v>
      </c>
      <c r="V166" s="193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 t="s">
        <v>129</v>
      </c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>
      <c r="A167" s="170">
        <v>55</v>
      </c>
      <c r="B167" s="180" t="s">
        <v>323</v>
      </c>
      <c r="C167" s="209" t="s">
        <v>324</v>
      </c>
      <c r="D167" s="182" t="s">
        <v>302</v>
      </c>
      <c r="E167" s="186">
        <v>11</v>
      </c>
      <c r="F167" s="192"/>
      <c r="G167" s="193">
        <f t="shared" si="0"/>
        <v>0</v>
      </c>
      <c r="H167" s="192"/>
      <c r="I167" s="193">
        <f t="shared" si="1"/>
        <v>0</v>
      </c>
      <c r="J167" s="192"/>
      <c r="K167" s="193">
        <f t="shared" si="2"/>
        <v>0</v>
      </c>
      <c r="L167" s="193">
        <v>15</v>
      </c>
      <c r="M167" s="193">
        <f t="shared" si="3"/>
        <v>0</v>
      </c>
      <c r="N167" s="193">
        <v>0</v>
      </c>
      <c r="O167" s="193">
        <f t="shared" si="4"/>
        <v>0</v>
      </c>
      <c r="P167" s="193">
        <v>0</v>
      </c>
      <c r="Q167" s="193">
        <f t="shared" si="5"/>
        <v>0</v>
      </c>
      <c r="R167" s="193"/>
      <c r="S167" s="193" t="s">
        <v>241</v>
      </c>
      <c r="T167" s="193">
        <v>0</v>
      </c>
      <c r="U167" s="194">
        <f t="shared" si="6"/>
        <v>0</v>
      </c>
      <c r="V167" s="193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 t="s">
        <v>129</v>
      </c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ht="22.5" outlineLevel="1">
      <c r="A168" s="170">
        <v>56</v>
      </c>
      <c r="B168" s="180" t="s">
        <v>325</v>
      </c>
      <c r="C168" s="209" t="s">
        <v>320</v>
      </c>
      <c r="D168" s="182" t="s">
        <v>302</v>
      </c>
      <c r="E168" s="186">
        <v>3</v>
      </c>
      <c r="F168" s="192"/>
      <c r="G168" s="193">
        <f t="shared" si="0"/>
        <v>0</v>
      </c>
      <c r="H168" s="192"/>
      <c r="I168" s="193">
        <f t="shared" si="1"/>
        <v>0</v>
      </c>
      <c r="J168" s="192"/>
      <c r="K168" s="193">
        <f t="shared" si="2"/>
        <v>0</v>
      </c>
      <c r="L168" s="193">
        <v>15</v>
      </c>
      <c r="M168" s="193">
        <f t="shared" si="3"/>
        <v>0</v>
      </c>
      <c r="N168" s="193">
        <v>0</v>
      </c>
      <c r="O168" s="193">
        <f t="shared" si="4"/>
        <v>0</v>
      </c>
      <c r="P168" s="193">
        <v>0</v>
      </c>
      <c r="Q168" s="193">
        <f t="shared" si="5"/>
        <v>0</v>
      </c>
      <c r="R168" s="193"/>
      <c r="S168" s="193" t="s">
        <v>241</v>
      </c>
      <c r="T168" s="193">
        <v>0</v>
      </c>
      <c r="U168" s="194">
        <f t="shared" si="6"/>
        <v>0</v>
      </c>
      <c r="V168" s="193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 t="s">
        <v>129</v>
      </c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ht="22.5" outlineLevel="1">
      <c r="A169" s="170">
        <v>57</v>
      </c>
      <c r="B169" s="180" t="s">
        <v>327</v>
      </c>
      <c r="C169" s="209" t="s">
        <v>475</v>
      </c>
      <c r="D169" s="182" t="s">
        <v>302</v>
      </c>
      <c r="E169" s="186">
        <v>1</v>
      </c>
      <c r="F169" s="192"/>
      <c r="G169" s="193">
        <f t="shared" si="0"/>
        <v>0</v>
      </c>
      <c r="H169" s="192"/>
      <c r="I169" s="193">
        <f t="shared" si="1"/>
        <v>0</v>
      </c>
      <c r="J169" s="192"/>
      <c r="K169" s="193">
        <f t="shared" si="2"/>
        <v>0</v>
      </c>
      <c r="L169" s="193">
        <v>15</v>
      </c>
      <c r="M169" s="193">
        <f t="shared" si="3"/>
        <v>0</v>
      </c>
      <c r="N169" s="193">
        <v>0</v>
      </c>
      <c r="O169" s="193">
        <f t="shared" si="4"/>
        <v>0</v>
      </c>
      <c r="P169" s="193">
        <v>0</v>
      </c>
      <c r="Q169" s="193">
        <f t="shared" si="5"/>
        <v>0</v>
      </c>
      <c r="R169" s="193"/>
      <c r="S169" s="193" t="s">
        <v>241</v>
      </c>
      <c r="T169" s="193">
        <v>0</v>
      </c>
      <c r="U169" s="194">
        <f t="shared" si="6"/>
        <v>0</v>
      </c>
      <c r="V169" s="193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 t="s">
        <v>129</v>
      </c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ht="22.5" outlineLevel="1">
      <c r="A170" s="170">
        <v>58</v>
      </c>
      <c r="B170" s="180" t="s">
        <v>329</v>
      </c>
      <c r="C170" s="209" t="s">
        <v>476</v>
      </c>
      <c r="D170" s="182" t="s">
        <v>302</v>
      </c>
      <c r="E170" s="186">
        <v>1</v>
      </c>
      <c r="F170" s="192"/>
      <c r="G170" s="193">
        <f t="shared" si="0"/>
        <v>0</v>
      </c>
      <c r="H170" s="192"/>
      <c r="I170" s="193">
        <f t="shared" si="1"/>
        <v>0</v>
      </c>
      <c r="J170" s="192"/>
      <c r="K170" s="193">
        <f t="shared" si="2"/>
        <v>0</v>
      </c>
      <c r="L170" s="193">
        <v>15</v>
      </c>
      <c r="M170" s="193">
        <f t="shared" si="3"/>
        <v>0</v>
      </c>
      <c r="N170" s="193">
        <v>0</v>
      </c>
      <c r="O170" s="193">
        <f t="shared" si="4"/>
        <v>0</v>
      </c>
      <c r="P170" s="193">
        <v>0</v>
      </c>
      <c r="Q170" s="193">
        <f t="shared" si="5"/>
        <v>0</v>
      </c>
      <c r="R170" s="193"/>
      <c r="S170" s="193" t="s">
        <v>241</v>
      </c>
      <c r="T170" s="193">
        <v>0</v>
      </c>
      <c r="U170" s="194">
        <f t="shared" si="6"/>
        <v>0</v>
      </c>
      <c r="V170" s="193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 t="s">
        <v>129</v>
      </c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>
      <c r="A171" s="170">
        <v>59</v>
      </c>
      <c r="B171" s="180" t="s">
        <v>331</v>
      </c>
      <c r="C171" s="209" t="s">
        <v>477</v>
      </c>
      <c r="D171" s="182" t="s">
        <v>302</v>
      </c>
      <c r="E171" s="186">
        <v>1</v>
      </c>
      <c r="F171" s="192"/>
      <c r="G171" s="193">
        <f t="shared" si="0"/>
        <v>0</v>
      </c>
      <c r="H171" s="192"/>
      <c r="I171" s="193">
        <f t="shared" si="1"/>
        <v>0</v>
      </c>
      <c r="J171" s="192"/>
      <c r="K171" s="193">
        <f t="shared" si="2"/>
        <v>0</v>
      </c>
      <c r="L171" s="193">
        <v>15</v>
      </c>
      <c r="M171" s="193">
        <f t="shared" si="3"/>
        <v>0</v>
      </c>
      <c r="N171" s="193">
        <v>0</v>
      </c>
      <c r="O171" s="193">
        <f t="shared" si="4"/>
        <v>0</v>
      </c>
      <c r="P171" s="193">
        <v>0</v>
      </c>
      <c r="Q171" s="193">
        <f t="shared" si="5"/>
        <v>0</v>
      </c>
      <c r="R171" s="193"/>
      <c r="S171" s="193" t="s">
        <v>241</v>
      </c>
      <c r="T171" s="193">
        <v>0</v>
      </c>
      <c r="U171" s="194">
        <f t="shared" si="6"/>
        <v>0</v>
      </c>
      <c r="V171" s="193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 t="s">
        <v>129</v>
      </c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>
      <c r="A172" s="170">
        <v>60</v>
      </c>
      <c r="B172" s="180" t="s">
        <v>478</v>
      </c>
      <c r="C172" s="209" t="s">
        <v>479</v>
      </c>
      <c r="D172" s="182" t="s">
        <v>302</v>
      </c>
      <c r="E172" s="186">
        <v>4</v>
      </c>
      <c r="F172" s="192"/>
      <c r="G172" s="193">
        <f t="shared" si="0"/>
        <v>0</v>
      </c>
      <c r="H172" s="192"/>
      <c r="I172" s="193">
        <f t="shared" si="1"/>
        <v>0</v>
      </c>
      <c r="J172" s="192"/>
      <c r="K172" s="193">
        <f t="shared" si="2"/>
        <v>0</v>
      </c>
      <c r="L172" s="193">
        <v>15</v>
      </c>
      <c r="M172" s="193">
        <f t="shared" si="3"/>
        <v>0</v>
      </c>
      <c r="N172" s="193">
        <v>0</v>
      </c>
      <c r="O172" s="193">
        <f t="shared" si="4"/>
        <v>0</v>
      </c>
      <c r="P172" s="193">
        <v>0</v>
      </c>
      <c r="Q172" s="193">
        <f t="shared" si="5"/>
        <v>0</v>
      </c>
      <c r="R172" s="193"/>
      <c r="S172" s="193" t="s">
        <v>241</v>
      </c>
      <c r="T172" s="193">
        <v>0</v>
      </c>
      <c r="U172" s="194">
        <f t="shared" si="6"/>
        <v>0</v>
      </c>
      <c r="V172" s="193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 t="s">
        <v>129</v>
      </c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ht="22.5" outlineLevel="1">
      <c r="A173" s="170">
        <v>61</v>
      </c>
      <c r="B173" s="180" t="s">
        <v>480</v>
      </c>
      <c r="C173" s="209" t="s">
        <v>481</v>
      </c>
      <c r="D173" s="182" t="s">
        <v>302</v>
      </c>
      <c r="E173" s="186">
        <v>1</v>
      </c>
      <c r="F173" s="192"/>
      <c r="G173" s="193">
        <f t="shared" si="0"/>
        <v>0</v>
      </c>
      <c r="H173" s="192"/>
      <c r="I173" s="193">
        <f t="shared" si="1"/>
        <v>0</v>
      </c>
      <c r="J173" s="192"/>
      <c r="K173" s="193">
        <f t="shared" si="2"/>
        <v>0</v>
      </c>
      <c r="L173" s="193">
        <v>15</v>
      </c>
      <c r="M173" s="193">
        <f t="shared" si="3"/>
        <v>0</v>
      </c>
      <c r="N173" s="193">
        <v>0</v>
      </c>
      <c r="O173" s="193">
        <f t="shared" si="4"/>
        <v>0</v>
      </c>
      <c r="P173" s="193">
        <v>0</v>
      </c>
      <c r="Q173" s="193">
        <f t="shared" si="5"/>
        <v>0</v>
      </c>
      <c r="R173" s="193"/>
      <c r="S173" s="193" t="s">
        <v>241</v>
      </c>
      <c r="T173" s="193">
        <v>0</v>
      </c>
      <c r="U173" s="194">
        <f t="shared" si="6"/>
        <v>0</v>
      </c>
      <c r="V173" s="193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 t="s">
        <v>129</v>
      </c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>
      <c r="A174" s="170">
        <v>62</v>
      </c>
      <c r="B174" s="180" t="s">
        <v>333</v>
      </c>
      <c r="C174" s="209" t="s">
        <v>482</v>
      </c>
      <c r="D174" s="182" t="s">
        <v>302</v>
      </c>
      <c r="E174" s="186">
        <v>3</v>
      </c>
      <c r="F174" s="192"/>
      <c r="G174" s="193">
        <f t="shared" si="0"/>
        <v>0</v>
      </c>
      <c r="H174" s="192"/>
      <c r="I174" s="193">
        <f t="shared" si="1"/>
        <v>0</v>
      </c>
      <c r="J174" s="192"/>
      <c r="K174" s="193">
        <f t="shared" si="2"/>
        <v>0</v>
      </c>
      <c r="L174" s="193">
        <v>15</v>
      </c>
      <c r="M174" s="193">
        <f t="shared" si="3"/>
        <v>0</v>
      </c>
      <c r="N174" s="193">
        <v>0</v>
      </c>
      <c r="O174" s="193">
        <f t="shared" si="4"/>
        <v>0</v>
      </c>
      <c r="P174" s="193">
        <v>0</v>
      </c>
      <c r="Q174" s="193">
        <f t="shared" si="5"/>
        <v>0</v>
      </c>
      <c r="R174" s="193"/>
      <c r="S174" s="193" t="s">
        <v>241</v>
      </c>
      <c r="T174" s="193">
        <v>0</v>
      </c>
      <c r="U174" s="194">
        <f t="shared" si="6"/>
        <v>0</v>
      </c>
      <c r="V174" s="193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 t="s">
        <v>129</v>
      </c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>
      <c r="A175" s="170">
        <v>63</v>
      </c>
      <c r="B175" s="180" t="s">
        <v>335</v>
      </c>
      <c r="C175" s="209" t="s">
        <v>483</v>
      </c>
      <c r="D175" s="182" t="s">
        <v>302</v>
      </c>
      <c r="E175" s="186">
        <v>4</v>
      </c>
      <c r="F175" s="192"/>
      <c r="G175" s="193">
        <f t="shared" si="0"/>
        <v>0</v>
      </c>
      <c r="H175" s="192"/>
      <c r="I175" s="193">
        <f t="shared" si="1"/>
        <v>0</v>
      </c>
      <c r="J175" s="192"/>
      <c r="K175" s="193">
        <f t="shared" si="2"/>
        <v>0</v>
      </c>
      <c r="L175" s="193">
        <v>15</v>
      </c>
      <c r="M175" s="193">
        <f t="shared" si="3"/>
        <v>0</v>
      </c>
      <c r="N175" s="193">
        <v>0</v>
      </c>
      <c r="O175" s="193">
        <f t="shared" si="4"/>
        <v>0</v>
      </c>
      <c r="P175" s="193">
        <v>0</v>
      </c>
      <c r="Q175" s="193">
        <f t="shared" si="5"/>
        <v>0</v>
      </c>
      <c r="R175" s="193"/>
      <c r="S175" s="193" t="s">
        <v>241</v>
      </c>
      <c r="T175" s="193">
        <v>0</v>
      </c>
      <c r="U175" s="194">
        <f t="shared" si="6"/>
        <v>0</v>
      </c>
      <c r="V175" s="193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 t="s">
        <v>129</v>
      </c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>
      <c r="A176" s="170">
        <v>64</v>
      </c>
      <c r="B176" s="180" t="s">
        <v>337</v>
      </c>
      <c r="C176" s="209" t="s">
        <v>484</v>
      </c>
      <c r="D176" s="182" t="s">
        <v>302</v>
      </c>
      <c r="E176" s="186">
        <v>1</v>
      </c>
      <c r="F176" s="192"/>
      <c r="G176" s="193">
        <f t="shared" si="0"/>
        <v>0</v>
      </c>
      <c r="H176" s="192"/>
      <c r="I176" s="193">
        <f t="shared" si="1"/>
        <v>0</v>
      </c>
      <c r="J176" s="192"/>
      <c r="K176" s="193">
        <f t="shared" si="2"/>
        <v>0</v>
      </c>
      <c r="L176" s="193">
        <v>15</v>
      </c>
      <c r="M176" s="193">
        <f t="shared" si="3"/>
        <v>0</v>
      </c>
      <c r="N176" s="193">
        <v>0</v>
      </c>
      <c r="O176" s="193">
        <f t="shared" si="4"/>
        <v>0</v>
      </c>
      <c r="P176" s="193">
        <v>0</v>
      </c>
      <c r="Q176" s="193">
        <f t="shared" si="5"/>
        <v>0</v>
      </c>
      <c r="R176" s="193"/>
      <c r="S176" s="193" t="s">
        <v>241</v>
      </c>
      <c r="T176" s="193">
        <v>0</v>
      </c>
      <c r="U176" s="194">
        <f t="shared" si="6"/>
        <v>0</v>
      </c>
      <c r="V176" s="193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 t="s">
        <v>129</v>
      </c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ht="22.5" outlineLevel="1">
      <c r="A177" s="170">
        <v>65</v>
      </c>
      <c r="B177" s="180" t="s">
        <v>341</v>
      </c>
      <c r="C177" s="209" t="s">
        <v>485</v>
      </c>
      <c r="D177" s="182" t="s">
        <v>302</v>
      </c>
      <c r="E177" s="186">
        <v>1</v>
      </c>
      <c r="F177" s="192"/>
      <c r="G177" s="193">
        <f t="shared" si="0"/>
        <v>0</v>
      </c>
      <c r="H177" s="192"/>
      <c r="I177" s="193">
        <f t="shared" si="1"/>
        <v>0</v>
      </c>
      <c r="J177" s="192"/>
      <c r="K177" s="193">
        <f t="shared" si="2"/>
        <v>0</v>
      </c>
      <c r="L177" s="193">
        <v>15</v>
      </c>
      <c r="M177" s="193">
        <f t="shared" si="3"/>
        <v>0</v>
      </c>
      <c r="N177" s="193">
        <v>0</v>
      </c>
      <c r="O177" s="193">
        <f t="shared" si="4"/>
        <v>0</v>
      </c>
      <c r="P177" s="193">
        <v>0</v>
      </c>
      <c r="Q177" s="193">
        <f t="shared" si="5"/>
        <v>0</v>
      </c>
      <c r="R177" s="193"/>
      <c r="S177" s="193" t="s">
        <v>241</v>
      </c>
      <c r="T177" s="193">
        <v>0</v>
      </c>
      <c r="U177" s="194">
        <f t="shared" si="6"/>
        <v>0</v>
      </c>
      <c r="V177" s="193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 t="s">
        <v>129</v>
      </c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>
      <c r="A178" s="170">
        <v>66</v>
      </c>
      <c r="B178" s="180" t="s">
        <v>343</v>
      </c>
      <c r="C178" s="209" t="s">
        <v>486</v>
      </c>
      <c r="D178" s="182" t="s">
        <v>302</v>
      </c>
      <c r="E178" s="186">
        <v>5</v>
      </c>
      <c r="F178" s="192"/>
      <c r="G178" s="193">
        <f t="shared" si="0"/>
        <v>0</v>
      </c>
      <c r="H178" s="192"/>
      <c r="I178" s="193">
        <f t="shared" si="1"/>
        <v>0</v>
      </c>
      <c r="J178" s="192"/>
      <c r="K178" s="193">
        <f t="shared" si="2"/>
        <v>0</v>
      </c>
      <c r="L178" s="193">
        <v>15</v>
      </c>
      <c r="M178" s="193">
        <f t="shared" si="3"/>
        <v>0</v>
      </c>
      <c r="N178" s="193">
        <v>0</v>
      </c>
      <c r="O178" s="193">
        <f t="shared" si="4"/>
        <v>0</v>
      </c>
      <c r="P178" s="193">
        <v>0</v>
      </c>
      <c r="Q178" s="193">
        <f t="shared" si="5"/>
        <v>0</v>
      </c>
      <c r="R178" s="193"/>
      <c r="S178" s="193" t="s">
        <v>241</v>
      </c>
      <c r="T178" s="193">
        <v>0</v>
      </c>
      <c r="U178" s="194">
        <f t="shared" si="6"/>
        <v>0</v>
      </c>
      <c r="V178" s="193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 t="s">
        <v>129</v>
      </c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outlineLevel="1">
      <c r="A179" s="170">
        <v>67</v>
      </c>
      <c r="B179" s="180" t="s">
        <v>487</v>
      </c>
      <c r="C179" s="209" t="s">
        <v>488</v>
      </c>
      <c r="D179" s="182" t="s">
        <v>302</v>
      </c>
      <c r="E179" s="186">
        <v>2</v>
      </c>
      <c r="F179" s="192"/>
      <c r="G179" s="193">
        <f t="shared" si="0"/>
        <v>0</v>
      </c>
      <c r="H179" s="192"/>
      <c r="I179" s="193">
        <f t="shared" si="1"/>
        <v>0</v>
      </c>
      <c r="J179" s="192"/>
      <c r="K179" s="193">
        <f t="shared" si="2"/>
        <v>0</v>
      </c>
      <c r="L179" s="193">
        <v>15</v>
      </c>
      <c r="M179" s="193">
        <f t="shared" si="3"/>
        <v>0</v>
      </c>
      <c r="N179" s="193">
        <v>0</v>
      </c>
      <c r="O179" s="193">
        <f t="shared" si="4"/>
        <v>0</v>
      </c>
      <c r="P179" s="193">
        <v>0</v>
      </c>
      <c r="Q179" s="193">
        <f t="shared" si="5"/>
        <v>0</v>
      </c>
      <c r="R179" s="193"/>
      <c r="S179" s="193" t="s">
        <v>241</v>
      </c>
      <c r="T179" s="193">
        <v>0</v>
      </c>
      <c r="U179" s="194">
        <f t="shared" si="6"/>
        <v>0</v>
      </c>
      <c r="V179" s="193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 t="s">
        <v>129</v>
      </c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 ht="22.5" outlineLevel="1">
      <c r="A180" s="170">
        <v>68</v>
      </c>
      <c r="B180" s="180" t="s">
        <v>489</v>
      </c>
      <c r="C180" s="209" t="s">
        <v>490</v>
      </c>
      <c r="D180" s="182" t="s">
        <v>302</v>
      </c>
      <c r="E180" s="186">
        <v>1</v>
      </c>
      <c r="F180" s="192"/>
      <c r="G180" s="193">
        <f t="shared" si="0"/>
        <v>0</v>
      </c>
      <c r="H180" s="192"/>
      <c r="I180" s="193">
        <f t="shared" si="1"/>
        <v>0</v>
      </c>
      <c r="J180" s="192"/>
      <c r="K180" s="193">
        <f t="shared" si="2"/>
        <v>0</v>
      </c>
      <c r="L180" s="193">
        <v>15</v>
      </c>
      <c r="M180" s="193">
        <f t="shared" si="3"/>
        <v>0</v>
      </c>
      <c r="N180" s="193">
        <v>0</v>
      </c>
      <c r="O180" s="193">
        <f t="shared" si="4"/>
        <v>0</v>
      </c>
      <c r="P180" s="193">
        <v>0</v>
      </c>
      <c r="Q180" s="193">
        <f t="shared" si="5"/>
        <v>0</v>
      </c>
      <c r="R180" s="193"/>
      <c r="S180" s="193" t="s">
        <v>241</v>
      </c>
      <c r="T180" s="193">
        <v>0</v>
      </c>
      <c r="U180" s="194">
        <f t="shared" si="6"/>
        <v>0</v>
      </c>
      <c r="V180" s="193"/>
      <c r="W180" s="169"/>
      <c r="X180" s="169"/>
      <c r="Y180" s="169"/>
      <c r="Z180" s="169"/>
      <c r="AA180" s="169"/>
      <c r="AB180" s="169"/>
      <c r="AC180" s="169"/>
      <c r="AD180" s="169"/>
      <c r="AE180" s="169"/>
      <c r="AF180" s="169"/>
      <c r="AG180" s="169" t="s">
        <v>129</v>
      </c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</row>
    <row r="181" spans="1:60" ht="22.5" outlineLevel="1">
      <c r="A181" s="170">
        <v>69</v>
      </c>
      <c r="B181" s="180" t="s">
        <v>345</v>
      </c>
      <c r="C181" s="209" t="s">
        <v>346</v>
      </c>
      <c r="D181" s="182" t="s">
        <v>231</v>
      </c>
      <c r="E181" s="186">
        <v>274.39999999999998</v>
      </c>
      <c r="F181" s="192"/>
      <c r="G181" s="193">
        <f t="shared" si="0"/>
        <v>0</v>
      </c>
      <c r="H181" s="192"/>
      <c r="I181" s="193">
        <f t="shared" si="1"/>
        <v>0</v>
      </c>
      <c r="J181" s="192"/>
      <c r="K181" s="193">
        <f t="shared" si="2"/>
        <v>0</v>
      </c>
      <c r="L181" s="193">
        <v>15</v>
      </c>
      <c r="M181" s="193">
        <f t="shared" si="3"/>
        <v>0</v>
      </c>
      <c r="N181" s="193">
        <v>5.0000000000000002E-5</v>
      </c>
      <c r="O181" s="193">
        <f t="shared" si="4"/>
        <v>0.01</v>
      </c>
      <c r="P181" s="193">
        <v>0</v>
      </c>
      <c r="Q181" s="193">
        <f t="shared" si="5"/>
        <v>0</v>
      </c>
      <c r="R181" s="193"/>
      <c r="S181" s="193" t="s">
        <v>241</v>
      </c>
      <c r="T181" s="193">
        <v>0.84</v>
      </c>
      <c r="U181" s="194">
        <f t="shared" si="6"/>
        <v>230.5</v>
      </c>
      <c r="V181" s="193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 t="s">
        <v>278</v>
      </c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>
      <c r="A182" s="170"/>
      <c r="B182" s="180"/>
      <c r="C182" s="210" t="s">
        <v>347</v>
      </c>
      <c r="D182" s="183"/>
      <c r="E182" s="187">
        <v>23.52</v>
      </c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4"/>
      <c r="V182" s="193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 t="s">
        <v>131</v>
      </c>
      <c r="AH182" s="169">
        <v>0</v>
      </c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outlineLevel="1">
      <c r="A183" s="170"/>
      <c r="B183" s="180"/>
      <c r="C183" s="210" t="s">
        <v>491</v>
      </c>
      <c r="D183" s="183"/>
      <c r="E183" s="187">
        <v>11.1</v>
      </c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4"/>
      <c r="V183" s="193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 t="s">
        <v>131</v>
      </c>
      <c r="AH183" s="169">
        <v>0</v>
      </c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>
      <c r="A184" s="170"/>
      <c r="B184" s="180"/>
      <c r="C184" s="210" t="s">
        <v>492</v>
      </c>
      <c r="D184" s="183"/>
      <c r="E184" s="187">
        <v>20.100000000000001</v>
      </c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4"/>
      <c r="V184" s="193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 t="s">
        <v>131</v>
      </c>
      <c r="AH184" s="169">
        <v>0</v>
      </c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 outlineLevel="1">
      <c r="A185" s="170"/>
      <c r="B185" s="180"/>
      <c r="C185" s="210" t="s">
        <v>493</v>
      </c>
      <c r="D185" s="183"/>
      <c r="E185" s="187">
        <v>49.98</v>
      </c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4"/>
      <c r="V185" s="193"/>
      <c r="W185" s="169"/>
      <c r="X185" s="169"/>
      <c r="Y185" s="169"/>
      <c r="Z185" s="169"/>
      <c r="AA185" s="169"/>
      <c r="AB185" s="169"/>
      <c r="AC185" s="169"/>
      <c r="AD185" s="169"/>
      <c r="AE185" s="169"/>
      <c r="AF185" s="169"/>
      <c r="AG185" s="169" t="s">
        <v>131</v>
      </c>
      <c r="AH185" s="169">
        <v>0</v>
      </c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</row>
    <row r="186" spans="1:60" outlineLevel="1">
      <c r="A186" s="170"/>
      <c r="B186" s="180"/>
      <c r="C186" s="210" t="s">
        <v>494</v>
      </c>
      <c r="D186" s="183"/>
      <c r="E186" s="187">
        <v>6.28</v>
      </c>
      <c r="F186" s="193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4"/>
      <c r="V186" s="193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 t="s">
        <v>131</v>
      </c>
      <c r="AH186" s="169">
        <v>0</v>
      </c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 outlineLevel="1">
      <c r="A187" s="170"/>
      <c r="B187" s="180"/>
      <c r="C187" s="210" t="s">
        <v>495</v>
      </c>
      <c r="D187" s="183"/>
      <c r="E187" s="187">
        <v>28.6</v>
      </c>
      <c r="F187" s="193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4"/>
      <c r="V187" s="193"/>
      <c r="W187" s="169"/>
      <c r="X187" s="169"/>
      <c r="Y187" s="169"/>
      <c r="Z187" s="169"/>
      <c r="AA187" s="169"/>
      <c r="AB187" s="169"/>
      <c r="AC187" s="169"/>
      <c r="AD187" s="169"/>
      <c r="AE187" s="169"/>
      <c r="AF187" s="169"/>
      <c r="AG187" s="169" t="s">
        <v>131</v>
      </c>
      <c r="AH187" s="169">
        <v>0</v>
      </c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</row>
    <row r="188" spans="1:60" outlineLevel="1">
      <c r="A188" s="170"/>
      <c r="B188" s="180"/>
      <c r="C188" s="210" t="s">
        <v>496</v>
      </c>
      <c r="D188" s="183"/>
      <c r="E188" s="187">
        <v>25.5</v>
      </c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4"/>
      <c r="V188" s="193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 t="s">
        <v>131</v>
      </c>
      <c r="AH188" s="169">
        <v>0</v>
      </c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>
      <c r="A189" s="170"/>
      <c r="B189" s="180"/>
      <c r="C189" s="210" t="s">
        <v>497</v>
      </c>
      <c r="D189" s="183"/>
      <c r="E189" s="187">
        <v>6.6</v>
      </c>
      <c r="F189" s="193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4"/>
      <c r="V189" s="193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 t="s">
        <v>131</v>
      </c>
      <c r="AH189" s="169">
        <v>0</v>
      </c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>
      <c r="A190" s="170"/>
      <c r="B190" s="180"/>
      <c r="C190" s="210" t="s">
        <v>498</v>
      </c>
      <c r="D190" s="183"/>
      <c r="E190" s="187">
        <v>27.2</v>
      </c>
      <c r="F190" s="193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4"/>
      <c r="V190" s="193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 t="s">
        <v>131</v>
      </c>
      <c r="AH190" s="169">
        <v>0</v>
      </c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>
      <c r="A191" s="170"/>
      <c r="B191" s="180"/>
      <c r="C191" s="210" t="s">
        <v>499</v>
      </c>
      <c r="D191" s="183"/>
      <c r="E191" s="187">
        <v>8.3000000000000007</v>
      </c>
      <c r="F191" s="193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4"/>
      <c r="V191" s="193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 t="s">
        <v>131</v>
      </c>
      <c r="AH191" s="169">
        <v>0</v>
      </c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outlineLevel="1">
      <c r="A192" s="170"/>
      <c r="B192" s="180"/>
      <c r="C192" s="210" t="s">
        <v>500</v>
      </c>
      <c r="D192" s="183"/>
      <c r="E192" s="187">
        <v>12.9</v>
      </c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4"/>
      <c r="V192" s="193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 t="s">
        <v>131</v>
      </c>
      <c r="AH192" s="169">
        <v>0</v>
      </c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>
      <c r="A193" s="170"/>
      <c r="B193" s="180"/>
      <c r="C193" s="210" t="s">
        <v>501</v>
      </c>
      <c r="D193" s="183"/>
      <c r="E193" s="187">
        <v>8.4</v>
      </c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4"/>
      <c r="V193" s="193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 t="s">
        <v>131</v>
      </c>
      <c r="AH193" s="169">
        <v>0</v>
      </c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outlineLevel="1">
      <c r="A194" s="170"/>
      <c r="B194" s="180"/>
      <c r="C194" s="210" t="s">
        <v>502</v>
      </c>
      <c r="D194" s="183"/>
      <c r="E194" s="187">
        <v>6.72</v>
      </c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4"/>
      <c r="V194" s="193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 t="s">
        <v>131</v>
      </c>
      <c r="AH194" s="169">
        <v>0</v>
      </c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 outlineLevel="1">
      <c r="A195" s="170"/>
      <c r="B195" s="180"/>
      <c r="C195" s="210" t="s">
        <v>503</v>
      </c>
      <c r="D195" s="183"/>
      <c r="E195" s="187">
        <v>28</v>
      </c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4"/>
      <c r="V195" s="193"/>
      <c r="W195" s="169"/>
      <c r="X195" s="169"/>
      <c r="Y195" s="169"/>
      <c r="Z195" s="169"/>
      <c r="AA195" s="169"/>
      <c r="AB195" s="169"/>
      <c r="AC195" s="169"/>
      <c r="AD195" s="169"/>
      <c r="AE195" s="169"/>
      <c r="AF195" s="169"/>
      <c r="AG195" s="169" t="s">
        <v>131</v>
      </c>
      <c r="AH195" s="169">
        <v>0</v>
      </c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</row>
    <row r="196" spans="1:60" outlineLevel="1">
      <c r="A196" s="170"/>
      <c r="B196" s="180"/>
      <c r="C196" s="210" t="s">
        <v>504</v>
      </c>
      <c r="D196" s="183"/>
      <c r="E196" s="187">
        <v>4.8</v>
      </c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4"/>
      <c r="V196" s="193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 t="s">
        <v>131</v>
      </c>
      <c r="AH196" s="169">
        <v>0</v>
      </c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 outlineLevel="1">
      <c r="A197" s="170"/>
      <c r="B197" s="180"/>
      <c r="C197" s="210" t="s">
        <v>505</v>
      </c>
      <c r="D197" s="183"/>
      <c r="E197" s="187">
        <v>6.4</v>
      </c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4"/>
      <c r="V197" s="193"/>
      <c r="W197" s="169"/>
      <c r="X197" s="169"/>
      <c r="Y197" s="169"/>
      <c r="Z197" s="169"/>
      <c r="AA197" s="169"/>
      <c r="AB197" s="169"/>
      <c r="AC197" s="169"/>
      <c r="AD197" s="169"/>
      <c r="AE197" s="169"/>
      <c r="AF197" s="169"/>
      <c r="AG197" s="169" t="s">
        <v>131</v>
      </c>
      <c r="AH197" s="169">
        <v>0</v>
      </c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</row>
    <row r="198" spans="1:60">
      <c r="A198" s="176" t="s">
        <v>122</v>
      </c>
      <c r="B198" s="181" t="s">
        <v>90</v>
      </c>
      <c r="C198" s="211" t="s">
        <v>91</v>
      </c>
      <c r="D198" s="184"/>
      <c r="E198" s="188"/>
      <c r="F198" s="195"/>
      <c r="G198" s="195">
        <f>SUMIF(AG199:AG202,"&lt;&gt;NOR",G199:G202)</f>
        <v>0</v>
      </c>
      <c r="H198" s="195"/>
      <c r="I198" s="195">
        <f>SUM(I199:I202)</f>
        <v>0</v>
      </c>
      <c r="J198" s="195"/>
      <c r="K198" s="195">
        <f>SUM(K199:K202)</f>
        <v>0</v>
      </c>
      <c r="L198" s="195"/>
      <c r="M198" s="195">
        <f>SUM(M199:M202)</f>
        <v>0</v>
      </c>
      <c r="N198" s="195"/>
      <c r="O198" s="195">
        <f>SUM(O199:O202)</f>
        <v>0.35</v>
      </c>
      <c r="P198" s="195"/>
      <c r="Q198" s="195">
        <f>SUM(Q199:Q202)</f>
        <v>0</v>
      </c>
      <c r="R198" s="195"/>
      <c r="S198" s="195"/>
      <c r="T198" s="195"/>
      <c r="U198" s="196">
        <f>SUM(U199:U202)</f>
        <v>75.599999999999994</v>
      </c>
      <c r="V198" s="195"/>
      <c r="AG198" t="s">
        <v>123</v>
      </c>
    </row>
    <row r="199" spans="1:60" outlineLevel="1">
      <c r="A199" s="170">
        <v>70</v>
      </c>
      <c r="B199" s="180" t="s">
        <v>358</v>
      </c>
      <c r="C199" s="209" t="s">
        <v>359</v>
      </c>
      <c r="D199" s="182" t="s">
        <v>157</v>
      </c>
      <c r="E199" s="186">
        <v>1042.7470000000001</v>
      </c>
      <c r="F199" s="192"/>
      <c r="G199" s="193">
        <f>ROUND(E199*F199,2)</f>
        <v>0</v>
      </c>
      <c r="H199" s="192"/>
      <c r="I199" s="193">
        <f>ROUND(E199*H199,2)</f>
        <v>0</v>
      </c>
      <c r="J199" s="192"/>
      <c r="K199" s="193">
        <f>ROUND(E199*J199,2)</f>
        <v>0</v>
      </c>
      <c r="L199" s="193">
        <v>15</v>
      </c>
      <c r="M199" s="193">
        <f>G199*(1+L199/100)</f>
        <v>0</v>
      </c>
      <c r="N199" s="193">
        <v>2.7999999999999998E-4</v>
      </c>
      <c r="O199" s="193">
        <f>ROUND(E199*N199,2)</f>
        <v>0.28999999999999998</v>
      </c>
      <c r="P199" s="193">
        <v>0</v>
      </c>
      <c r="Q199" s="193">
        <f>ROUND(E199*P199,2)</f>
        <v>0</v>
      </c>
      <c r="R199" s="193" t="s">
        <v>360</v>
      </c>
      <c r="S199" s="193" t="s">
        <v>128</v>
      </c>
      <c r="T199" s="193">
        <v>7.2499999999999995E-2</v>
      </c>
      <c r="U199" s="194">
        <f>ROUND(E199*T199,2)</f>
        <v>75.599999999999994</v>
      </c>
      <c r="V199" s="193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 t="s">
        <v>129</v>
      </c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</row>
    <row r="200" spans="1:60" outlineLevel="1">
      <c r="A200" s="170"/>
      <c r="B200" s="180"/>
      <c r="C200" s="210" t="s">
        <v>506</v>
      </c>
      <c r="D200" s="183"/>
      <c r="E200" s="187">
        <v>1042.7470000000001</v>
      </c>
      <c r="F200" s="193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4"/>
      <c r="V200" s="193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 t="s">
        <v>131</v>
      </c>
      <c r="AH200" s="169">
        <v>5</v>
      </c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outlineLevel="1">
      <c r="A201" s="170">
        <v>71</v>
      </c>
      <c r="B201" s="180" t="s">
        <v>362</v>
      </c>
      <c r="C201" s="209" t="s">
        <v>363</v>
      </c>
      <c r="D201" s="182" t="s">
        <v>157</v>
      </c>
      <c r="E201" s="186">
        <v>145.0735</v>
      </c>
      <c r="F201" s="192"/>
      <c r="G201" s="193">
        <f>ROUND(E201*F201,2)</f>
        <v>0</v>
      </c>
      <c r="H201" s="192"/>
      <c r="I201" s="193">
        <f>ROUND(E201*H201,2)</f>
        <v>0</v>
      </c>
      <c r="J201" s="192"/>
      <c r="K201" s="193">
        <f>ROUND(E201*J201,2)</f>
        <v>0</v>
      </c>
      <c r="L201" s="193">
        <v>15</v>
      </c>
      <c r="M201" s="193">
        <f>G201*(1+L201/100)</f>
        <v>0</v>
      </c>
      <c r="N201" s="193">
        <v>4.2000000000000002E-4</v>
      </c>
      <c r="O201" s="193">
        <f>ROUND(E201*N201,2)</f>
        <v>0.06</v>
      </c>
      <c r="P201" s="193">
        <v>0</v>
      </c>
      <c r="Q201" s="193">
        <f>ROUND(E201*P201,2)</f>
        <v>0</v>
      </c>
      <c r="R201" s="193" t="s">
        <v>364</v>
      </c>
      <c r="S201" s="193" t="s">
        <v>152</v>
      </c>
      <c r="T201" s="193">
        <v>0</v>
      </c>
      <c r="U201" s="194">
        <f>ROUND(E201*T201,2)</f>
        <v>0</v>
      </c>
      <c r="V201" s="193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 t="s">
        <v>153</v>
      </c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outlineLevel="1">
      <c r="A202" s="170"/>
      <c r="B202" s="180"/>
      <c r="C202" s="210" t="s">
        <v>507</v>
      </c>
      <c r="D202" s="183"/>
      <c r="E202" s="187">
        <v>145.0735</v>
      </c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4"/>
      <c r="V202" s="193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 t="s">
        <v>131</v>
      </c>
      <c r="AH202" s="169">
        <v>5</v>
      </c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>
      <c r="A203" s="176" t="s">
        <v>122</v>
      </c>
      <c r="B203" s="181" t="s">
        <v>92</v>
      </c>
      <c r="C203" s="211" t="s">
        <v>93</v>
      </c>
      <c r="D203" s="184"/>
      <c r="E203" s="188"/>
      <c r="F203" s="195"/>
      <c r="G203" s="195">
        <f>SUMIF(AG204:AG204,"&lt;&gt;NOR",G204:G204)</f>
        <v>0</v>
      </c>
      <c r="H203" s="195"/>
      <c r="I203" s="195">
        <f>SUM(I204:I204)</f>
        <v>0</v>
      </c>
      <c r="J203" s="195"/>
      <c r="K203" s="195">
        <f>SUM(K204:K204)</f>
        <v>0</v>
      </c>
      <c r="L203" s="195"/>
      <c r="M203" s="195">
        <f>SUM(M204:M204)</f>
        <v>0</v>
      </c>
      <c r="N203" s="195"/>
      <c r="O203" s="195">
        <f>SUM(O204:O204)</f>
        <v>0</v>
      </c>
      <c r="P203" s="195"/>
      <c r="Q203" s="195">
        <f>SUM(Q204:Q204)</f>
        <v>0</v>
      </c>
      <c r="R203" s="195"/>
      <c r="S203" s="195"/>
      <c r="T203" s="195"/>
      <c r="U203" s="196">
        <f>SUM(U204:U204)</f>
        <v>0</v>
      </c>
      <c r="V203" s="195"/>
      <c r="AG203" t="s">
        <v>123</v>
      </c>
    </row>
    <row r="204" spans="1:60" ht="22.5" outlineLevel="1">
      <c r="A204" s="170">
        <v>72</v>
      </c>
      <c r="B204" s="180" t="s">
        <v>366</v>
      </c>
      <c r="C204" s="209" t="s">
        <v>367</v>
      </c>
      <c r="D204" s="182" t="s">
        <v>240</v>
      </c>
      <c r="E204" s="186">
        <v>1</v>
      </c>
      <c r="F204" s="192"/>
      <c r="G204" s="193">
        <f>ROUND(E204*F204,2)</f>
        <v>0</v>
      </c>
      <c r="H204" s="192"/>
      <c r="I204" s="193">
        <f>ROUND(E204*H204,2)</f>
        <v>0</v>
      </c>
      <c r="J204" s="192"/>
      <c r="K204" s="193">
        <f>ROUND(E204*J204,2)</f>
        <v>0</v>
      </c>
      <c r="L204" s="193">
        <v>15</v>
      </c>
      <c r="M204" s="193">
        <f>G204*(1+L204/100)</f>
        <v>0</v>
      </c>
      <c r="N204" s="193">
        <v>0</v>
      </c>
      <c r="O204" s="193">
        <f>ROUND(E204*N204,2)</f>
        <v>0</v>
      </c>
      <c r="P204" s="193">
        <v>0</v>
      </c>
      <c r="Q204" s="193">
        <f>ROUND(E204*P204,2)</f>
        <v>0</v>
      </c>
      <c r="R204" s="193"/>
      <c r="S204" s="193" t="s">
        <v>241</v>
      </c>
      <c r="T204" s="193">
        <v>0</v>
      </c>
      <c r="U204" s="194">
        <f>ROUND(E204*T204,2)</f>
        <v>0</v>
      </c>
      <c r="V204" s="193"/>
      <c r="W204" s="169"/>
      <c r="X204" s="169"/>
      <c r="Y204" s="169"/>
      <c r="Z204" s="169"/>
      <c r="AA204" s="169"/>
      <c r="AB204" s="169"/>
      <c r="AC204" s="169"/>
      <c r="AD204" s="169"/>
      <c r="AE204" s="169"/>
      <c r="AF204" s="169"/>
      <c r="AG204" s="169" t="s">
        <v>129</v>
      </c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</row>
    <row r="205" spans="1:60">
      <c r="A205" s="176" t="s">
        <v>122</v>
      </c>
      <c r="B205" s="181" t="s">
        <v>94</v>
      </c>
      <c r="C205" s="211" t="s">
        <v>95</v>
      </c>
      <c r="D205" s="184"/>
      <c r="E205" s="188"/>
      <c r="F205" s="195"/>
      <c r="G205" s="195">
        <f>SUMIF(AG206:AG212,"&lt;&gt;NOR",G206:G212)</f>
        <v>0</v>
      </c>
      <c r="H205" s="195"/>
      <c r="I205" s="195">
        <f>SUM(I206:I212)</f>
        <v>0</v>
      </c>
      <c r="J205" s="195"/>
      <c r="K205" s="195">
        <f>SUM(K206:K212)</f>
        <v>0</v>
      </c>
      <c r="L205" s="195"/>
      <c r="M205" s="195">
        <f>SUM(M206:M212)</f>
        <v>0</v>
      </c>
      <c r="N205" s="195"/>
      <c r="O205" s="195">
        <f>SUM(O206:O212)</f>
        <v>0</v>
      </c>
      <c r="P205" s="195"/>
      <c r="Q205" s="195">
        <f>SUM(Q206:Q212)</f>
        <v>0</v>
      </c>
      <c r="R205" s="195"/>
      <c r="S205" s="195"/>
      <c r="T205" s="195"/>
      <c r="U205" s="196">
        <f>SUM(U206:U212)</f>
        <v>293.43</v>
      </c>
      <c r="V205" s="195"/>
      <c r="AG205" t="s">
        <v>123</v>
      </c>
    </row>
    <row r="206" spans="1:60" outlineLevel="1">
      <c r="A206" s="170">
        <v>73</v>
      </c>
      <c r="B206" s="180" t="s">
        <v>368</v>
      </c>
      <c r="C206" s="209" t="s">
        <v>369</v>
      </c>
      <c r="D206" s="182" t="s">
        <v>281</v>
      </c>
      <c r="E206" s="186">
        <v>65.049090000000007</v>
      </c>
      <c r="F206" s="192"/>
      <c r="G206" s="193">
        <f t="shared" ref="G206:G212" si="7">ROUND(E206*F206,2)</f>
        <v>0</v>
      </c>
      <c r="H206" s="192"/>
      <c r="I206" s="193">
        <f t="shared" ref="I206:I212" si="8">ROUND(E206*H206,2)</f>
        <v>0</v>
      </c>
      <c r="J206" s="192"/>
      <c r="K206" s="193">
        <f t="shared" ref="K206:K212" si="9">ROUND(E206*J206,2)</f>
        <v>0</v>
      </c>
      <c r="L206" s="193">
        <v>15</v>
      </c>
      <c r="M206" s="193">
        <f t="shared" ref="M206:M212" si="10">G206*(1+L206/100)</f>
        <v>0</v>
      </c>
      <c r="N206" s="193">
        <v>0</v>
      </c>
      <c r="O206" s="193">
        <f t="shared" ref="O206:O212" si="11">ROUND(E206*N206,2)</f>
        <v>0</v>
      </c>
      <c r="P206" s="193">
        <v>0</v>
      </c>
      <c r="Q206" s="193">
        <f t="shared" ref="Q206:Q212" si="12">ROUND(E206*P206,2)</f>
        <v>0</v>
      </c>
      <c r="R206" s="193" t="s">
        <v>248</v>
      </c>
      <c r="S206" s="193" t="s">
        <v>128</v>
      </c>
      <c r="T206" s="193">
        <v>0.93300000000000005</v>
      </c>
      <c r="U206" s="194">
        <f t="shared" ref="U206:U212" si="13">ROUND(E206*T206,2)</f>
        <v>60.69</v>
      </c>
      <c r="V206" s="193"/>
      <c r="W206" s="169"/>
      <c r="X206" s="169"/>
      <c r="Y206" s="169"/>
      <c r="Z206" s="169"/>
      <c r="AA206" s="169"/>
      <c r="AB206" s="169"/>
      <c r="AC206" s="169"/>
      <c r="AD206" s="169"/>
      <c r="AE206" s="169"/>
      <c r="AF206" s="169"/>
      <c r="AG206" s="169" t="s">
        <v>370</v>
      </c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</row>
    <row r="207" spans="1:60" outlineLevel="1">
      <c r="A207" s="170">
        <v>74</v>
      </c>
      <c r="B207" s="180" t="s">
        <v>371</v>
      </c>
      <c r="C207" s="209" t="s">
        <v>372</v>
      </c>
      <c r="D207" s="182" t="s">
        <v>281</v>
      </c>
      <c r="E207" s="186">
        <v>130.09818000000001</v>
      </c>
      <c r="F207" s="192"/>
      <c r="G207" s="193">
        <f t="shared" si="7"/>
        <v>0</v>
      </c>
      <c r="H207" s="192"/>
      <c r="I207" s="193">
        <f t="shared" si="8"/>
        <v>0</v>
      </c>
      <c r="J207" s="192"/>
      <c r="K207" s="193">
        <f t="shared" si="9"/>
        <v>0</v>
      </c>
      <c r="L207" s="193">
        <v>15</v>
      </c>
      <c r="M207" s="193">
        <f t="shared" si="10"/>
        <v>0</v>
      </c>
      <c r="N207" s="193">
        <v>0</v>
      </c>
      <c r="O207" s="193">
        <f t="shared" si="11"/>
        <v>0</v>
      </c>
      <c r="P207" s="193">
        <v>0</v>
      </c>
      <c r="Q207" s="193">
        <f t="shared" si="12"/>
        <v>0</v>
      </c>
      <c r="R207" s="193" t="s">
        <v>248</v>
      </c>
      <c r="S207" s="193" t="s">
        <v>128</v>
      </c>
      <c r="T207" s="193">
        <v>0.65300000000000002</v>
      </c>
      <c r="U207" s="194">
        <f t="shared" si="13"/>
        <v>84.95</v>
      </c>
      <c r="V207" s="193"/>
      <c r="W207" s="169"/>
      <c r="X207" s="169"/>
      <c r="Y207" s="169"/>
      <c r="Z207" s="169"/>
      <c r="AA207" s="169"/>
      <c r="AB207" s="169"/>
      <c r="AC207" s="169"/>
      <c r="AD207" s="169"/>
      <c r="AE207" s="169"/>
      <c r="AF207" s="169"/>
      <c r="AG207" s="169" t="s">
        <v>370</v>
      </c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</row>
    <row r="208" spans="1:60" outlineLevel="1">
      <c r="A208" s="170">
        <v>75</v>
      </c>
      <c r="B208" s="180" t="s">
        <v>373</v>
      </c>
      <c r="C208" s="209" t="s">
        <v>374</v>
      </c>
      <c r="D208" s="182" t="s">
        <v>281</v>
      </c>
      <c r="E208" s="186">
        <v>65.049090000000007</v>
      </c>
      <c r="F208" s="192"/>
      <c r="G208" s="193">
        <f t="shared" si="7"/>
        <v>0</v>
      </c>
      <c r="H208" s="192"/>
      <c r="I208" s="193">
        <f t="shared" si="8"/>
        <v>0</v>
      </c>
      <c r="J208" s="192"/>
      <c r="K208" s="193">
        <f t="shared" si="9"/>
        <v>0</v>
      </c>
      <c r="L208" s="193">
        <v>15</v>
      </c>
      <c r="M208" s="193">
        <f t="shared" si="10"/>
        <v>0</v>
      </c>
      <c r="N208" s="193">
        <v>0</v>
      </c>
      <c r="O208" s="193">
        <f t="shared" si="11"/>
        <v>0</v>
      </c>
      <c r="P208" s="193">
        <v>0</v>
      </c>
      <c r="Q208" s="193">
        <f t="shared" si="12"/>
        <v>0</v>
      </c>
      <c r="R208" s="193" t="s">
        <v>248</v>
      </c>
      <c r="S208" s="193" t="s">
        <v>128</v>
      </c>
      <c r="T208" s="193">
        <v>0.49</v>
      </c>
      <c r="U208" s="194">
        <f t="shared" si="13"/>
        <v>31.87</v>
      </c>
      <c r="V208" s="193"/>
      <c r="W208" s="169"/>
      <c r="X208" s="169"/>
      <c r="Y208" s="169"/>
      <c r="Z208" s="169"/>
      <c r="AA208" s="169"/>
      <c r="AB208" s="169"/>
      <c r="AC208" s="169"/>
      <c r="AD208" s="169"/>
      <c r="AE208" s="169"/>
      <c r="AF208" s="169"/>
      <c r="AG208" s="169" t="s">
        <v>370</v>
      </c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</row>
    <row r="209" spans="1:60" outlineLevel="1">
      <c r="A209" s="170">
        <v>76</v>
      </c>
      <c r="B209" s="180" t="s">
        <v>375</v>
      </c>
      <c r="C209" s="209" t="s">
        <v>376</v>
      </c>
      <c r="D209" s="182" t="s">
        <v>281</v>
      </c>
      <c r="E209" s="186">
        <v>910.68727000000001</v>
      </c>
      <c r="F209" s="192"/>
      <c r="G209" s="193">
        <f t="shared" si="7"/>
        <v>0</v>
      </c>
      <c r="H209" s="192"/>
      <c r="I209" s="193">
        <f t="shared" si="8"/>
        <v>0</v>
      </c>
      <c r="J209" s="192"/>
      <c r="K209" s="193">
        <f t="shared" si="9"/>
        <v>0</v>
      </c>
      <c r="L209" s="193">
        <v>15</v>
      </c>
      <c r="M209" s="193">
        <f t="shared" si="10"/>
        <v>0</v>
      </c>
      <c r="N209" s="193">
        <v>0</v>
      </c>
      <c r="O209" s="193">
        <f t="shared" si="11"/>
        <v>0</v>
      </c>
      <c r="P209" s="193">
        <v>0</v>
      </c>
      <c r="Q209" s="193">
        <f t="shared" si="12"/>
        <v>0</v>
      </c>
      <c r="R209" s="193" t="s">
        <v>248</v>
      </c>
      <c r="S209" s="193" t="s">
        <v>128</v>
      </c>
      <c r="T209" s="193">
        <v>0</v>
      </c>
      <c r="U209" s="194">
        <f t="shared" si="13"/>
        <v>0</v>
      </c>
      <c r="V209" s="193"/>
      <c r="W209" s="169"/>
      <c r="X209" s="169"/>
      <c r="Y209" s="169"/>
      <c r="Z209" s="169"/>
      <c r="AA209" s="169"/>
      <c r="AB209" s="169"/>
      <c r="AC209" s="169"/>
      <c r="AD209" s="169"/>
      <c r="AE209" s="169"/>
      <c r="AF209" s="169"/>
      <c r="AG209" s="169" t="s">
        <v>370</v>
      </c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</row>
    <row r="210" spans="1:60" outlineLevel="1">
      <c r="A210" s="170">
        <v>77</v>
      </c>
      <c r="B210" s="180" t="s">
        <v>377</v>
      </c>
      <c r="C210" s="209" t="s">
        <v>378</v>
      </c>
      <c r="D210" s="182" t="s">
        <v>281</v>
      </c>
      <c r="E210" s="186">
        <v>65.049090000000007</v>
      </c>
      <c r="F210" s="192"/>
      <c r="G210" s="193">
        <f t="shared" si="7"/>
        <v>0</v>
      </c>
      <c r="H210" s="192"/>
      <c r="I210" s="193">
        <f t="shared" si="8"/>
        <v>0</v>
      </c>
      <c r="J210" s="192"/>
      <c r="K210" s="193">
        <f t="shared" si="9"/>
        <v>0</v>
      </c>
      <c r="L210" s="193">
        <v>15</v>
      </c>
      <c r="M210" s="193">
        <f t="shared" si="10"/>
        <v>0</v>
      </c>
      <c r="N210" s="193">
        <v>0</v>
      </c>
      <c r="O210" s="193">
        <f t="shared" si="11"/>
        <v>0</v>
      </c>
      <c r="P210" s="193">
        <v>0</v>
      </c>
      <c r="Q210" s="193">
        <f t="shared" si="12"/>
        <v>0</v>
      </c>
      <c r="R210" s="193" t="s">
        <v>248</v>
      </c>
      <c r="S210" s="193" t="s">
        <v>128</v>
      </c>
      <c r="T210" s="193">
        <v>0.94199999999999995</v>
      </c>
      <c r="U210" s="194">
        <f t="shared" si="13"/>
        <v>61.28</v>
      </c>
      <c r="V210" s="193"/>
      <c r="W210" s="169"/>
      <c r="X210" s="169"/>
      <c r="Y210" s="169"/>
      <c r="Z210" s="169"/>
      <c r="AA210" s="169"/>
      <c r="AB210" s="169"/>
      <c r="AC210" s="169"/>
      <c r="AD210" s="169"/>
      <c r="AE210" s="169"/>
      <c r="AF210" s="169"/>
      <c r="AG210" s="169" t="s">
        <v>370</v>
      </c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</row>
    <row r="211" spans="1:60" outlineLevel="1">
      <c r="A211" s="170">
        <v>78</v>
      </c>
      <c r="B211" s="180" t="s">
        <v>379</v>
      </c>
      <c r="C211" s="209" t="s">
        <v>380</v>
      </c>
      <c r="D211" s="182" t="s">
        <v>281</v>
      </c>
      <c r="E211" s="186">
        <v>520.39273000000003</v>
      </c>
      <c r="F211" s="192"/>
      <c r="G211" s="193">
        <f t="shared" si="7"/>
        <v>0</v>
      </c>
      <c r="H211" s="192"/>
      <c r="I211" s="193">
        <f t="shared" si="8"/>
        <v>0</v>
      </c>
      <c r="J211" s="192"/>
      <c r="K211" s="193">
        <f t="shared" si="9"/>
        <v>0</v>
      </c>
      <c r="L211" s="193">
        <v>15</v>
      </c>
      <c r="M211" s="193">
        <f t="shared" si="10"/>
        <v>0</v>
      </c>
      <c r="N211" s="193">
        <v>0</v>
      </c>
      <c r="O211" s="193">
        <f t="shared" si="11"/>
        <v>0</v>
      </c>
      <c r="P211" s="193">
        <v>0</v>
      </c>
      <c r="Q211" s="193">
        <f t="shared" si="12"/>
        <v>0</v>
      </c>
      <c r="R211" s="193" t="s">
        <v>248</v>
      </c>
      <c r="S211" s="193" t="s">
        <v>128</v>
      </c>
      <c r="T211" s="193">
        <v>0.105</v>
      </c>
      <c r="U211" s="194">
        <f t="shared" si="13"/>
        <v>54.64</v>
      </c>
      <c r="V211" s="193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 t="s">
        <v>370</v>
      </c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</row>
    <row r="212" spans="1:60" outlineLevel="1">
      <c r="A212" s="170">
        <v>79</v>
      </c>
      <c r="B212" s="180" t="s">
        <v>381</v>
      </c>
      <c r="C212" s="209" t="s">
        <v>382</v>
      </c>
      <c r="D212" s="182" t="s">
        <v>281</v>
      </c>
      <c r="E212" s="186">
        <v>65.049090000000007</v>
      </c>
      <c r="F212" s="192"/>
      <c r="G212" s="193">
        <f t="shared" si="7"/>
        <v>0</v>
      </c>
      <c r="H212" s="192"/>
      <c r="I212" s="193">
        <f t="shared" si="8"/>
        <v>0</v>
      </c>
      <c r="J212" s="192"/>
      <c r="K212" s="193">
        <f t="shared" si="9"/>
        <v>0</v>
      </c>
      <c r="L212" s="193">
        <v>15</v>
      </c>
      <c r="M212" s="193">
        <f t="shared" si="10"/>
        <v>0</v>
      </c>
      <c r="N212" s="193">
        <v>0</v>
      </c>
      <c r="O212" s="193">
        <f t="shared" si="11"/>
        <v>0</v>
      </c>
      <c r="P212" s="193">
        <v>0</v>
      </c>
      <c r="Q212" s="193">
        <f t="shared" si="12"/>
        <v>0</v>
      </c>
      <c r="R212" s="193" t="s">
        <v>248</v>
      </c>
      <c r="S212" s="193" t="s">
        <v>128</v>
      </c>
      <c r="T212" s="193">
        <v>0</v>
      </c>
      <c r="U212" s="194">
        <f t="shared" si="13"/>
        <v>0</v>
      </c>
      <c r="V212" s="193"/>
      <c r="W212" s="169"/>
      <c r="X212" s="169"/>
      <c r="Y212" s="169"/>
      <c r="Z212" s="169"/>
      <c r="AA212" s="169"/>
      <c r="AB212" s="169"/>
      <c r="AC212" s="169"/>
      <c r="AD212" s="169"/>
      <c r="AE212" s="169"/>
      <c r="AF212" s="169"/>
      <c r="AG212" s="169" t="s">
        <v>370</v>
      </c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</row>
    <row r="213" spans="1:60">
      <c r="A213" s="176" t="s">
        <v>122</v>
      </c>
      <c r="B213" s="181" t="s">
        <v>97</v>
      </c>
      <c r="C213" s="211" t="s">
        <v>29</v>
      </c>
      <c r="D213" s="184"/>
      <c r="E213" s="188"/>
      <c r="F213" s="195"/>
      <c r="G213" s="195">
        <f>SUMIF(AG214:AG214,"&lt;&gt;NOR",G214:G214)</f>
        <v>0</v>
      </c>
      <c r="H213" s="195"/>
      <c r="I213" s="195">
        <f>SUM(I214:I214)</f>
        <v>0</v>
      </c>
      <c r="J213" s="195"/>
      <c r="K213" s="195">
        <f>SUM(K214:K214)</f>
        <v>0</v>
      </c>
      <c r="L213" s="195"/>
      <c r="M213" s="195">
        <f>SUM(M214:M214)</f>
        <v>0</v>
      </c>
      <c r="N213" s="195"/>
      <c r="O213" s="195">
        <f>SUM(O214:O214)</f>
        <v>0</v>
      </c>
      <c r="P213" s="195"/>
      <c r="Q213" s="195">
        <f>SUM(Q214:Q214)</f>
        <v>0</v>
      </c>
      <c r="R213" s="195"/>
      <c r="S213" s="195"/>
      <c r="T213" s="195"/>
      <c r="U213" s="196">
        <f>SUM(U214:U214)</f>
        <v>0</v>
      </c>
      <c r="V213" s="195"/>
      <c r="AG213" t="s">
        <v>123</v>
      </c>
    </row>
    <row r="214" spans="1:60" outlineLevel="1">
      <c r="A214" s="170">
        <v>80</v>
      </c>
      <c r="B214" s="180" t="s">
        <v>383</v>
      </c>
      <c r="C214" s="209" t="s">
        <v>384</v>
      </c>
      <c r="D214" s="182" t="s">
        <v>385</v>
      </c>
      <c r="E214" s="186">
        <v>1</v>
      </c>
      <c r="F214" s="192"/>
      <c r="G214" s="193">
        <f>ROUND(E214*F214,2)</f>
        <v>0</v>
      </c>
      <c r="H214" s="192"/>
      <c r="I214" s="193">
        <f>ROUND(E214*H214,2)</f>
        <v>0</v>
      </c>
      <c r="J214" s="192"/>
      <c r="K214" s="193">
        <f>ROUND(E214*J214,2)</f>
        <v>0</v>
      </c>
      <c r="L214" s="193">
        <v>15</v>
      </c>
      <c r="M214" s="193">
        <f>G214*(1+L214/100)</f>
        <v>0</v>
      </c>
      <c r="N214" s="193">
        <v>0</v>
      </c>
      <c r="O214" s="193">
        <f>ROUND(E214*N214,2)</f>
        <v>0</v>
      </c>
      <c r="P214" s="193">
        <v>0</v>
      </c>
      <c r="Q214" s="193">
        <f>ROUND(E214*P214,2)</f>
        <v>0</v>
      </c>
      <c r="R214" s="193" t="s">
        <v>386</v>
      </c>
      <c r="S214" s="193" t="s">
        <v>152</v>
      </c>
      <c r="T214" s="193">
        <v>0</v>
      </c>
      <c r="U214" s="194">
        <f>ROUND(E214*T214,2)</f>
        <v>0</v>
      </c>
      <c r="V214" s="193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 t="s">
        <v>387</v>
      </c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</row>
    <row r="215" spans="1:60">
      <c r="A215" s="176" t="s">
        <v>122</v>
      </c>
      <c r="B215" s="181" t="s">
        <v>98</v>
      </c>
      <c r="C215" s="211" t="s">
        <v>30</v>
      </c>
      <c r="D215" s="184"/>
      <c r="E215" s="188"/>
      <c r="F215" s="195"/>
      <c r="G215" s="195">
        <f>SUMIF(AG216:AG220,"&lt;&gt;NOR",G216:G220)</f>
        <v>0</v>
      </c>
      <c r="H215" s="195"/>
      <c r="I215" s="195">
        <f>SUM(I216:I220)</f>
        <v>0</v>
      </c>
      <c r="J215" s="195"/>
      <c r="K215" s="195">
        <f>SUM(K216:K220)</f>
        <v>0</v>
      </c>
      <c r="L215" s="195"/>
      <c r="M215" s="195">
        <f>SUM(M216:M220)</f>
        <v>0</v>
      </c>
      <c r="N215" s="195"/>
      <c r="O215" s="195">
        <f>SUM(O216:O220)</f>
        <v>0</v>
      </c>
      <c r="P215" s="195"/>
      <c r="Q215" s="195">
        <f>SUM(Q216:Q220)</f>
        <v>0</v>
      </c>
      <c r="R215" s="195"/>
      <c r="S215" s="195"/>
      <c r="T215" s="195"/>
      <c r="U215" s="196">
        <f>SUM(U216:U220)</f>
        <v>0</v>
      </c>
      <c r="V215" s="195"/>
      <c r="AG215" t="s">
        <v>123</v>
      </c>
    </row>
    <row r="216" spans="1:60" outlineLevel="1">
      <c r="A216" s="170">
        <v>81</v>
      </c>
      <c r="B216" s="180" t="s">
        <v>388</v>
      </c>
      <c r="C216" s="209" t="s">
        <v>389</v>
      </c>
      <c r="D216" s="182" t="s">
        <v>385</v>
      </c>
      <c r="E216" s="186">
        <v>1</v>
      </c>
      <c r="F216" s="192"/>
      <c r="G216" s="193">
        <f>ROUND(E216*F216,2)</f>
        <v>0</v>
      </c>
      <c r="H216" s="192"/>
      <c r="I216" s="193">
        <f>ROUND(E216*H216,2)</f>
        <v>0</v>
      </c>
      <c r="J216" s="192"/>
      <c r="K216" s="193">
        <f>ROUND(E216*J216,2)</f>
        <v>0</v>
      </c>
      <c r="L216" s="193">
        <v>15</v>
      </c>
      <c r="M216" s="193">
        <f>G216*(1+L216/100)</f>
        <v>0</v>
      </c>
      <c r="N216" s="193">
        <v>0</v>
      </c>
      <c r="O216" s="193">
        <f>ROUND(E216*N216,2)</f>
        <v>0</v>
      </c>
      <c r="P216" s="193">
        <v>0</v>
      </c>
      <c r="Q216" s="193">
        <f>ROUND(E216*P216,2)</f>
        <v>0</v>
      </c>
      <c r="R216" s="193" t="s">
        <v>386</v>
      </c>
      <c r="S216" s="193" t="s">
        <v>152</v>
      </c>
      <c r="T216" s="193">
        <v>0</v>
      </c>
      <c r="U216" s="194">
        <f>ROUND(E216*T216,2)</f>
        <v>0</v>
      </c>
      <c r="V216" s="193"/>
      <c r="W216" s="169"/>
      <c r="X216" s="169"/>
      <c r="Y216" s="169"/>
      <c r="Z216" s="169"/>
      <c r="AA216" s="169"/>
      <c r="AB216" s="169"/>
      <c r="AC216" s="169"/>
      <c r="AD216" s="169"/>
      <c r="AE216" s="169"/>
      <c r="AF216" s="169"/>
      <c r="AG216" s="169" t="s">
        <v>390</v>
      </c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</row>
    <row r="217" spans="1:60" outlineLevel="1">
      <c r="A217" s="170">
        <v>82</v>
      </c>
      <c r="B217" s="180" t="s">
        <v>391</v>
      </c>
      <c r="C217" s="209" t="s">
        <v>392</v>
      </c>
      <c r="D217" s="182" t="s">
        <v>240</v>
      </c>
      <c r="E217" s="186">
        <v>1</v>
      </c>
      <c r="F217" s="192"/>
      <c r="G217" s="193">
        <f>ROUND(E217*F217,2)</f>
        <v>0</v>
      </c>
      <c r="H217" s="192"/>
      <c r="I217" s="193">
        <f>ROUND(E217*H217,2)</f>
        <v>0</v>
      </c>
      <c r="J217" s="192"/>
      <c r="K217" s="193">
        <f>ROUND(E217*J217,2)</f>
        <v>0</v>
      </c>
      <c r="L217" s="193">
        <v>15</v>
      </c>
      <c r="M217" s="193">
        <f>G217*(1+L217/100)</f>
        <v>0</v>
      </c>
      <c r="N217" s="193">
        <v>0</v>
      </c>
      <c r="O217" s="193">
        <f>ROUND(E217*N217,2)</f>
        <v>0</v>
      </c>
      <c r="P217" s="193">
        <v>0</v>
      </c>
      <c r="Q217" s="193">
        <f>ROUND(E217*P217,2)</f>
        <v>0</v>
      </c>
      <c r="R217" s="193"/>
      <c r="S217" s="193" t="s">
        <v>241</v>
      </c>
      <c r="T217" s="193">
        <v>0</v>
      </c>
      <c r="U217" s="194">
        <f>ROUND(E217*T217,2)</f>
        <v>0</v>
      </c>
      <c r="V217" s="193"/>
      <c r="W217" s="169"/>
      <c r="X217" s="169"/>
      <c r="Y217" s="169"/>
      <c r="Z217" s="169"/>
      <c r="AA217" s="169"/>
      <c r="AB217" s="169"/>
      <c r="AC217" s="169"/>
      <c r="AD217" s="169"/>
      <c r="AE217" s="169"/>
      <c r="AF217" s="169"/>
      <c r="AG217" s="169" t="s">
        <v>390</v>
      </c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</row>
    <row r="218" spans="1:60" outlineLevel="1">
      <c r="A218" s="170">
        <v>83</v>
      </c>
      <c r="B218" s="180" t="s">
        <v>393</v>
      </c>
      <c r="C218" s="209" t="s">
        <v>394</v>
      </c>
      <c r="D218" s="182" t="s">
        <v>240</v>
      </c>
      <c r="E218" s="186">
        <v>1</v>
      </c>
      <c r="F218" s="192"/>
      <c r="G218" s="193">
        <f>ROUND(E218*F218,2)</f>
        <v>0</v>
      </c>
      <c r="H218" s="192"/>
      <c r="I218" s="193">
        <f>ROUND(E218*H218,2)</f>
        <v>0</v>
      </c>
      <c r="J218" s="192"/>
      <c r="K218" s="193">
        <f>ROUND(E218*J218,2)</f>
        <v>0</v>
      </c>
      <c r="L218" s="193">
        <v>15</v>
      </c>
      <c r="M218" s="193">
        <f>G218*(1+L218/100)</f>
        <v>0</v>
      </c>
      <c r="N218" s="193">
        <v>0</v>
      </c>
      <c r="O218" s="193">
        <f>ROUND(E218*N218,2)</f>
        <v>0</v>
      </c>
      <c r="P218" s="193">
        <v>0</v>
      </c>
      <c r="Q218" s="193">
        <f>ROUND(E218*P218,2)</f>
        <v>0</v>
      </c>
      <c r="R218" s="193"/>
      <c r="S218" s="193" t="s">
        <v>241</v>
      </c>
      <c r="T218" s="193">
        <v>0</v>
      </c>
      <c r="U218" s="194">
        <f>ROUND(E218*T218,2)</f>
        <v>0</v>
      </c>
      <c r="V218" s="193"/>
      <c r="W218" s="169"/>
      <c r="X218" s="169"/>
      <c r="Y218" s="169"/>
      <c r="Z218" s="169"/>
      <c r="AA218" s="169"/>
      <c r="AB218" s="169"/>
      <c r="AC218" s="169"/>
      <c r="AD218" s="169"/>
      <c r="AE218" s="169"/>
      <c r="AF218" s="169"/>
      <c r="AG218" s="169" t="s">
        <v>390</v>
      </c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</row>
    <row r="219" spans="1:60" outlineLevel="1">
      <c r="A219" s="170">
        <v>84</v>
      </c>
      <c r="B219" s="180" t="s">
        <v>395</v>
      </c>
      <c r="C219" s="209" t="s">
        <v>396</v>
      </c>
      <c r="D219" s="182" t="s">
        <v>385</v>
      </c>
      <c r="E219" s="186">
        <v>1</v>
      </c>
      <c r="F219" s="192"/>
      <c r="G219" s="193">
        <f>ROUND(E219*F219,2)</f>
        <v>0</v>
      </c>
      <c r="H219" s="192"/>
      <c r="I219" s="193">
        <f>ROUND(E219*H219,2)</f>
        <v>0</v>
      </c>
      <c r="J219" s="192"/>
      <c r="K219" s="193">
        <f>ROUND(E219*J219,2)</f>
        <v>0</v>
      </c>
      <c r="L219" s="193">
        <v>15</v>
      </c>
      <c r="M219" s="193">
        <f>G219*(1+L219/100)</f>
        <v>0</v>
      </c>
      <c r="N219" s="193">
        <v>0</v>
      </c>
      <c r="O219" s="193">
        <f>ROUND(E219*N219,2)</f>
        <v>0</v>
      </c>
      <c r="P219" s="193">
        <v>0</v>
      </c>
      <c r="Q219" s="193">
        <f>ROUND(E219*P219,2)</f>
        <v>0</v>
      </c>
      <c r="R219" s="193"/>
      <c r="S219" s="193" t="s">
        <v>241</v>
      </c>
      <c r="T219" s="193">
        <v>0</v>
      </c>
      <c r="U219" s="194">
        <f>ROUND(E219*T219,2)</f>
        <v>0</v>
      </c>
      <c r="V219" s="193"/>
      <c r="W219" s="169"/>
      <c r="X219" s="169"/>
      <c r="Y219" s="169"/>
      <c r="Z219" s="169"/>
      <c r="AA219" s="169"/>
      <c r="AB219" s="169"/>
      <c r="AC219" s="169"/>
      <c r="AD219" s="169"/>
      <c r="AE219" s="169"/>
      <c r="AF219" s="169"/>
      <c r="AG219" s="169" t="s">
        <v>390</v>
      </c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</row>
    <row r="220" spans="1:60" ht="22.5" outlineLevel="1">
      <c r="A220" s="197">
        <v>85</v>
      </c>
      <c r="B220" s="198" t="s">
        <v>397</v>
      </c>
      <c r="C220" s="212" t="s">
        <v>398</v>
      </c>
      <c r="D220" s="199" t="s">
        <v>385</v>
      </c>
      <c r="E220" s="200">
        <v>1</v>
      </c>
      <c r="F220" s="201"/>
      <c r="G220" s="202">
        <f>ROUND(E220*F220,2)</f>
        <v>0</v>
      </c>
      <c r="H220" s="201"/>
      <c r="I220" s="202">
        <f>ROUND(E220*H220,2)</f>
        <v>0</v>
      </c>
      <c r="J220" s="201"/>
      <c r="K220" s="202">
        <f>ROUND(E220*J220,2)</f>
        <v>0</v>
      </c>
      <c r="L220" s="202">
        <v>15</v>
      </c>
      <c r="M220" s="202">
        <f>G220*(1+L220/100)</f>
        <v>0</v>
      </c>
      <c r="N220" s="202">
        <v>0</v>
      </c>
      <c r="O220" s="202">
        <f>ROUND(E220*N220,2)</f>
        <v>0</v>
      </c>
      <c r="P220" s="202">
        <v>0</v>
      </c>
      <c r="Q220" s="202">
        <f>ROUND(E220*P220,2)</f>
        <v>0</v>
      </c>
      <c r="R220" s="202"/>
      <c r="S220" s="202" t="s">
        <v>241</v>
      </c>
      <c r="T220" s="202">
        <v>0</v>
      </c>
      <c r="U220" s="203">
        <f>ROUND(E220*T220,2)</f>
        <v>0</v>
      </c>
      <c r="V220" s="202"/>
      <c r="W220" s="169"/>
      <c r="X220" s="169"/>
      <c r="Y220" s="169"/>
      <c r="Z220" s="169"/>
      <c r="AA220" s="169"/>
      <c r="AB220" s="169"/>
      <c r="AC220" s="169"/>
      <c r="AD220" s="169"/>
      <c r="AE220" s="169"/>
      <c r="AF220" s="169"/>
      <c r="AG220" s="169" t="s">
        <v>390</v>
      </c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</row>
    <row r="221" spans="1:60">
      <c r="A221" s="6"/>
      <c r="B221" s="7" t="s">
        <v>399</v>
      </c>
      <c r="C221" s="213" t="s">
        <v>399</v>
      </c>
      <c r="D221" s="9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AE221">
        <v>15</v>
      </c>
      <c r="AF221">
        <v>21</v>
      </c>
    </row>
    <row r="222" spans="1:60">
      <c r="A222" s="204"/>
      <c r="B222" s="205" t="s">
        <v>31</v>
      </c>
      <c r="C222" s="214" t="s">
        <v>399</v>
      </c>
      <c r="D222" s="206"/>
      <c r="E222" s="207"/>
      <c r="F222" s="207"/>
      <c r="G222" s="208">
        <f>G7+G24+G46+G65+G72+G98+G102+G138+G140+G149+G153+G198+G203+G205+G213+G215</f>
        <v>0</v>
      </c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AE222">
        <f>SUMIF(L7:L220,AE221,G7:G220)</f>
        <v>0</v>
      </c>
      <c r="AF222">
        <f>SUMIF(L7:L220,AF221,G7:G220)</f>
        <v>0</v>
      </c>
      <c r="AG222" t="s">
        <v>400</v>
      </c>
    </row>
    <row r="223" spans="1:60">
      <c r="A223" s="6"/>
      <c r="B223" s="7" t="s">
        <v>399</v>
      </c>
      <c r="C223" s="213" t="s">
        <v>399</v>
      </c>
      <c r="D223" s="9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</row>
    <row r="224" spans="1:60">
      <c r="A224" s="6"/>
      <c r="B224" s="7" t="s">
        <v>399</v>
      </c>
      <c r="C224" s="213" t="s">
        <v>399</v>
      </c>
      <c r="D224" s="9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</row>
    <row r="225" spans="1:33">
      <c r="A225" s="271" t="s">
        <v>401</v>
      </c>
      <c r="B225" s="271"/>
      <c r="C225" s="272"/>
      <c r="D225" s="9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</row>
    <row r="226" spans="1:33">
      <c r="A226" s="273"/>
      <c r="B226" s="274"/>
      <c r="C226" s="275"/>
      <c r="D226" s="274"/>
      <c r="E226" s="274"/>
      <c r="F226" s="274"/>
      <c r="G226" s="27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AG226" t="s">
        <v>402</v>
      </c>
    </row>
    <row r="227" spans="1:33">
      <c r="A227" s="277"/>
      <c r="B227" s="278"/>
      <c r="C227" s="279"/>
      <c r="D227" s="278"/>
      <c r="E227" s="278"/>
      <c r="F227" s="278"/>
      <c r="G227" s="280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</row>
    <row r="228" spans="1:33">
      <c r="A228" s="277"/>
      <c r="B228" s="278"/>
      <c r="C228" s="279"/>
      <c r="D228" s="278"/>
      <c r="E228" s="278"/>
      <c r="F228" s="278"/>
      <c r="G228" s="280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</row>
    <row r="229" spans="1:33">
      <c r="A229" s="277"/>
      <c r="B229" s="278"/>
      <c r="C229" s="279"/>
      <c r="D229" s="278"/>
      <c r="E229" s="278"/>
      <c r="F229" s="278"/>
      <c r="G229" s="280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</row>
    <row r="230" spans="1:33">
      <c r="A230" s="281"/>
      <c r="B230" s="282"/>
      <c r="C230" s="283"/>
      <c r="D230" s="282"/>
      <c r="E230" s="282"/>
      <c r="F230" s="282"/>
      <c r="G230" s="284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</row>
    <row r="231" spans="1:33">
      <c r="A231" s="6"/>
      <c r="B231" s="7" t="s">
        <v>399</v>
      </c>
      <c r="C231" s="213" t="s">
        <v>399</v>
      </c>
      <c r="D231" s="9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33">
      <c r="C232" s="215"/>
      <c r="D232" s="164"/>
      <c r="AG232" t="s">
        <v>403</v>
      </c>
    </row>
    <row r="233" spans="1:33">
      <c r="D233" s="164"/>
    </row>
    <row r="234" spans="1:33">
      <c r="D234" s="164"/>
    </row>
    <row r="235" spans="1:33">
      <c r="D235" s="164"/>
    </row>
    <row r="236" spans="1:33">
      <c r="D236" s="164"/>
    </row>
    <row r="237" spans="1:33">
      <c r="D237" s="164"/>
    </row>
    <row r="238" spans="1:33">
      <c r="D238" s="164"/>
    </row>
    <row r="239" spans="1:33">
      <c r="D239" s="164"/>
    </row>
    <row r="240" spans="1:33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sheetProtection password="8879" sheet="1" objects="1" scenarios="1"/>
  <mergeCells count="6">
    <mergeCell ref="A226:G230"/>
    <mergeCell ref="A1:G1"/>
    <mergeCell ref="C2:G2"/>
    <mergeCell ref="C3:G3"/>
    <mergeCell ref="C4:G4"/>
    <mergeCell ref="A225:C225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SO 01 1 Pol</vt:lpstr>
      <vt:lpstr>SO 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01 1 Pol'!Oblast_tisku</vt:lpstr>
      <vt:lpstr>'SO 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2016-08-24T07:50:55Z</dcterms:modified>
</cp:coreProperties>
</file>